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zzaci5r-my.sharepoint.com/personal/admin_rzzaci5r_onmicrosoft_com/Documents/スマート相続税理士法人/スマート相続（ホームページ）/コンテンツ/グラフ・図表/upした画像/"/>
    </mc:Choice>
  </mc:AlternateContent>
  <xr:revisionPtr revIDLastSave="0" documentId="8_{37C19560-5CC2-4A6F-9FAD-2E3A2DD246BC}" xr6:coauthVersionLast="40" xr6:coauthVersionMax="40" xr10:uidLastSave="{00000000-0000-0000-0000-000000000000}"/>
  <bookViews>
    <workbookView xWindow="0" yWindow="0" windowWidth="7365" windowHeight="12210" xr2:uid="{AC20C2F1-A2FA-4BCD-95E7-7F3282B79AF6}"/>
  </bookViews>
  <sheets>
    <sheet name="税額・申告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4" i="2" l="1"/>
  <c r="F44" i="2"/>
  <c r="E50" i="2"/>
  <c r="E52" i="2" s="1"/>
  <c r="G50" i="2"/>
  <c r="G52" i="2" s="1"/>
  <c r="F52" i="2"/>
  <c r="F50" i="2"/>
  <c r="F56" i="2" l="1"/>
  <c r="D61" i="2"/>
  <c r="D7" i="2" l="1"/>
  <c r="G28" i="2" l="1"/>
  <c r="F28" i="2"/>
  <c r="L24" i="2"/>
  <c r="L23" i="2"/>
  <c r="J46" i="2" l="1"/>
  <c r="G35" i="2"/>
  <c r="F35" i="2"/>
  <c r="D35" i="2" s="1"/>
  <c r="E63" i="2"/>
  <c r="F63" i="2"/>
  <c r="D63" i="2"/>
  <c r="K58" i="2"/>
  <c r="K59" i="2" s="1"/>
  <c r="D47" i="2" s="1"/>
  <c r="H43" i="2"/>
  <c r="C26" i="2"/>
  <c r="F33" i="2"/>
  <c r="F42" i="2" s="1"/>
  <c r="G33" i="2"/>
  <c r="G42" i="2" s="1"/>
  <c r="C31" i="2"/>
  <c r="C27" i="2"/>
  <c r="F24" i="2"/>
  <c r="G24" i="2"/>
  <c r="F25" i="2"/>
  <c r="G25" i="2"/>
  <c r="C25" i="2"/>
  <c r="C24" i="2"/>
  <c r="K9" i="2"/>
  <c r="K10" i="2" s="1"/>
  <c r="D14" i="2"/>
  <c r="E14" i="2" s="1"/>
  <c r="D15" i="2"/>
  <c r="F15" i="2" s="1"/>
  <c r="F17" i="2" s="1"/>
  <c r="D16" i="2"/>
  <c r="G16" i="2" s="1"/>
  <c r="G17" i="2" s="1"/>
  <c r="D13" i="2"/>
  <c r="E13" i="2" s="1"/>
  <c r="D9" i="2"/>
  <c r="F9" i="2" s="1"/>
  <c r="F11" i="2" s="1"/>
  <c r="F26" i="2" s="1"/>
  <c r="D10" i="2"/>
  <c r="G10" i="2" s="1"/>
  <c r="G11" i="2" s="1"/>
  <c r="G26" i="2" s="1"/>
  <c r="D12" i="2"/>
  <c r="D8" i="2"/>
  <c r="E12" i="2" l="1"/>
  <c r="E17" i="2" s="1"/>
  <c r="E27" i="2" s="1"/>
  <c r="D17" i="2"/>
  <c r="F19" i="2"/>
  <c r="F41" i="2" s="1"/>
  <c r="F43" i="2" s="1"/>
  <c r="F45" i="2" s="1"/>
  <c r="F27" i="2"/>
  <c r="F29" i="2" s="1"/>
  <c r="G19" i="2"/>
  <c r="G41" i="2" s="1"/>
  <c r="G43" i="2" s="1"/>
  <c r="G45" i="2" s="1"/>
  <c r="G27" i="2"/>
  <c r="G29" i="2" s="1"/>
  <c r="G34" i="2" s="1"/>
  <c r="G36" i="2" s="1"/>
  <c r="D44" i="2"/>
  <c r="D11" i="2"/>
  <c r="E7" i="2"/>
  <c r="E25" i="2" s="1"/>
  <c r="D25" i="2" s="1"/>
  <c r="E8" i="2"/>
  <c r="E11" i="2" s="1"/>
  <c r="E26" i="2" s="1"/>
  <c r="D26" i="2" s="1"/>
  <c r="F34" i="2" l="1"/>
  <c r="F36" i="2" s="1"/>
  <c r="D27" i="2"/>
  <c r="Q29" i="2"/>
  <c r="Q24" i="2"/>
  <c r="Q19" i="2"/>
  <c r="L31" i="2" l="1"/>
  <c r="C32" i="2"/>
  <c r="D6" i="2"/>
  <c r="K7" i="2"/>
  <c r="K16" i="2"/>
  <c r="C28" i="2"/>
  <c r="E32" i="2" l="1"/>
  <c r="D32" i="2" s="1"/>
  <c r="E31" i="2"/>
  <c r="D31" i="2" s="1"/>
  <c r="E6" i="2"/>
  <c r="L25" i="2"/>
  <c r="E30" i="2" l="1"/>
  <c r="D30" i="2" s="1"/>
  <c r="E24" i="2"/>
  <c r="E33" i="2"/>
  <c r="E42" i="2" l="1"/>
  <c r="D33" i="2"/>
  <c r="D42" i="2" s="1"/>
  <c r="K46" i="2" s="1"/>
  <c r="D24" i="2"/>
  <c r="K17" i="2"/>
  <c r="D18" i="2" s="1"/>
  <c r="D19" i="2" s="1"/>
  <c r="D41" i="2" s="1"/>
  <c r="E18" i="2" l="1"/>
  <c r="E28" i="2" l="1"/>
  <c r="E19" i="2"/>
  <c r="K45" i="2" s="1"/>
  <c r="K47" i="2" s="1"/>
  <c r="D28" i="2" l="1"/>
  <c r="E29" i="2"/>
  <c r="E34" i="2" s="1"/>
  <c r="K50" i="2"/>
  <c r="E41" i="2"/>
  <c r="E43" i="2" s="1"/>
  <c r="D29" i="2" l="1"/>
  <c r="D43" i="2"/>
  <c r="E45" i="2"/>
  <c r="D45" i="2" s="1"/>
  <c r="F49" i="2" l="1"/>
  <c r="D56" i="2"/>
  <c r="H56" i="2" s="1"/>
  <c r="G49" i="2"/>
  <c r="D34" i="2"/>
  <c r="E36" i="2"/>
  <c r="D36" i="2" s="1"/>
  <c r="K51" i="2"/>
  <c r="K40" i="2"/>
  <c r="K42" i="2" s="1"/>
  <c r="F62" i="2" l="1"/>
  <c r="F64" i="2" s="1"/>
  <c r="E62" i="2"/>
  <c r="E64" i="2" s="1"/>
  <c r="D62" i="2"/>
  <c r="E49" i="2"/>
  <c r="G62" i="2" l="1"/>
  <c r="D49" i="2"/>
  <c r="D64" i="2"/>
  <c r="G64" i="2" s="1"/>
  <c r="D48" i="2" s="1"/>
  <c r="D50" i="2" l="1"/>
  <c r="K49" i="2"/>
  <c r="K52" i="2" s="1"/>
  <c r="E51" i="2" s="1"/>
  <c r="D51" i="2" s="1"/>
  <c r="D52" i="2" l="1"/>
</calcChain>
</file>

<file path=xl/sharedStrings.xml><?xml version="1.0" encoding="utf-8"?>
<sst xmlns="http://schemas.openxmlformats.org/spreadsheetml/2006/main" count="262" uniqueCount="181">
  <si>
    <t>生命保険</t>
    <rPh sb="0" eb="2">
      <t>セイメイ</t>
    </rPh>
    <rPh sb="2" eb="4">
      <t>ホケン</t>
    </rPh>
    <phoneticPr fontId="2"/>
  </si>
  <si>
    <t>合計</t>
    <rPh sb="0" eb="2">
      <t>ゴウケイ</t>
    </rPh>
    <phoneticPr fontId="2"/>
  </si>
  <si>
    <t>固定額</t>
    <rPh sb="0" eb="2">
      <t>コテイ</t>
    </rPh>
    <rPh sb="2" eb="3">
      <t>ガク</t>
    </rPh>
    <phoneticPr fontId="2"/>
  </si>
  <si>
    <t>法定相続人数</t>
    <rPh sb="0" eb="5">
      <t>ホウテイソウゾクニン</t>
    </rPh>
    <rPh sb="5" eb="6">
      <t>スウ</t>
    </rPh>
    <phoneticPr fontId="2"/>
  </si>
  <si>
    <t>追加額</t>
    <rPh sb="0" eb="2">
      <t>ツイカ</t>
    </rPh>
    <rPh sb="2" eb="3">
      <t>ガク</t>
    </rPh>
    <phoneticPr fontId="2"/>
  </si>
  <si>
    <t>母</t>
    <rPh sb="0" eb="1">
      <t>ハハ</t>
    </rPh>
    <phoneticPr fontId="2"/>
  </si>
  <si>
    <t>長女</t>
    <rPh sb="0" eb="2">
      <t>チョウジョ</t>
    </rPh>
    <phoneticPr fontId="2"/>
  </si>
  <si>
    <t>長男</t>
    <rPh sb="0" eb="2">
      <t>チョウナン</t>
    </rPh>
    <phoneticPr fontId="2"/>
  </si>
  <si>
    <t>小規模宅地特例適用後</t>
    <rPh sb="0" eb="3">
      <t>ショウキボ</t>
    </rPh>
    <rPh sb="3" eb="5">
      <t>タクチ</t>
    </rPh>
    <rPh sb="5" eb="7">
      <t>トクレイ</t>
    </rPh>
    <rPh sb="7" eb="9">
      <t>テキヨウ</t>
    </rPh>
    <rPh sb="9" eb="10">
      <t>ゴ</t>
    </rPh>
    <phoneticPr fontId="2"/>
  </si>
  <si>
    <t>基礎控除</t>
    <rPh sb="0" eb="2">
      <t>キソ</t>
    </rPh>
    <rPh sb="2" eb="4">
      <t>コウジョ</t>
    </rPh>
    <phoneticPr fontId="2"/>
  </si>
  <si>
    <t>相続税率</t>
    <rPh sb="0" eb="2">
      <t>ソウゾク</t>
    </rPh>
    <rPh sb="2" eb="3">
      <t>ゼイ</t>
    </rPh>
    <rPh sb="3" eb="4">
      <t>リツ</t>
    </rPh>
    <phoneticPr fontId="2"/>
  </si>
  <si>
    <t>按分比率</t>
    <rPh sb="0" eb="2">
      <t>アンブン</t>
    </rPh>
    <rPh sb="2" eb="4">
      <t>ヒリツ</t>
    </rPh>
    <phoneticPr fontId="2"/>
  </si>
  <si>
    <t>相続税額</t>
    <rPh sb="0" eb="2">
      <t>ソウゾク</t>
    </rPh>
    <rPh sb="2" eb="4">
      <t>ゼイガク</t>
    </rPh>
    <phoneticPr fontId="2"/>
  </si>
  <si>
    <t>配偶者控除</t>
    <rPh sb="0" eb="3">
      <t>ハイグウシャ</t>
    </rPh>
    <rPh sb="3" eb="5">
      <t>コウジョ</t>
    </rPh>
    <phoneticPr fontId="2"/>
  </si>
  <si>
    <t>現金</t>
    <rPh sb="0" eb="2">
      <t>ゲンキン</t>
    </rPh>
    <phoneticPr fontId="2"/>
  </si>
  <si>
    <t>相続人</t>
    <rPh sb="0" eb="2">
      <t>ソウゾク</t>
    </rPh>
    <rPh sb="2" eb="3">
      <t>ニン</t>
    </rPh>
    <phoneticPr fontId="2"/>
  </si>
  <si>
    <t>（330㎡以内）</t>
    <rPh sb="5" eb="7">
      <t>イナイ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</si>
  <si>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</si>
  <si>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</si>
  <si>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㎡</t>
    <phoneticPr fontId="2"/>
  </si>
  <si>
    <t>備考</t>
    <rPh sb="0" eb="2">
      <t>ビコウ</t>
    </rPh>
    <phoneticPr fontId="2"/>
  </si>
  <si>
    <t>生命保険控除後</t>
    <rPh sb="0" eb="2">
      <t>セイメイ</t>
    </rPh>
    <rPh sb="2" eb="4">
      <t>ホケン</t>
    </rPh>
    <rPh sb="4" eb="6">
      <t>コウジョ</t>
    </rPh>
    <rPh sb="6" eb="7">
      <t>ゴ</t>
    </rPh>
    <phoneticPr fontId="2"/>
  </si>
  <si>
    <t>一人当たり控除額</t>
    <rPh sb="0" eb="2">
      <t>ヒトリ</t>
    </rPh>
    <rPh sb="2" eb="3">
      <t>ア</t>
    </rPh>
    <rPh sb="5" eb="7">
      <t>コウジョ</t>
    </rPh>
    <rPh sb="7" eb="8">
      <t>ガク</t>
    </rPh>
    <phoneticPr fontId="2"/>
  </si>
  <si>
    <t>葬式費用</t>
    <rPh sb="0" eb="2">
      <t>ソウシキ</t>
    </rPh>
    <rPh sb="2" eb="4">
      <t>ヒヨウ</t>
    </rPh>
    <phoneticPr fontId="2"/>
  </si>
  <si>
    <t>〇●市役所</t>
    <rPh sb="2" eb="5">
      <t>シヤクショ</t>
    </rPh>
    <phoneticPr fontId="2"/>
  </si>
  <si>
    <t>〇●葬儀社</t>
    <rPh sb="2" eb="5">
      <t>ソウギシャ</t>
    </rPh>
    <phoneticPr fontId="2"/>
  </si>
  <si>
    <t>内容</t>
    <rPh sb="0" eb="2">
      <t>ナイヨウ</t>
    </rPh>
    <phoneticPr fontId="2"/>
  </si>
  <si>
    <t>相手先</t>
    <rPh sb="0" eb="2">
      <t>アイテ</t>
    </rPh>
    <rPh sb="2" eb="3">
      <t>サキ</t>
    </rPh>
    <phoneticPr fontId="2"/>
  </si>
  <si>
    <t>負担者</t>
    <rPh sb="0" eb="3">
      <t>フタンシャ</t>
    </rPh>
    <phoneticPr fontId="2"/>
  </si>
  <si>
    <t>贈与を受けた人</t>
    <rPh sb="0" eb="2">
      <t>ゾウヨ</t>
    </rPh>
    <rPh sb="3" eb="4">
      <t>ウ</t>
    </rPh>
    <rPh sb="6" eb="7">
      <t>ヒト</t>
    </rPh>
    <phoneticPr fontId="2"/>
  </si>
  <si>
    <t>贈与日</t>
    <rPh sb="0" eb="2">
      <t>ゾウヨ</t>
    </rPh>
    <rPh sb="2" eb="3">
      <t>ビ</t>
    </rPh>
    <phoneticPr fontId="2"/>
  </si>
  <si>
    <t>金額（円）</t>
    <rPh sb="0" eb="2">
      <t>キンガク</t>
    </rPh>
    <rPh sb="3" eb="4">
      <t>エン</t>
    </rPh>
    <phoneticPr fontId="2"/>
  </si>
  <si>
    <t>〇年〇月〇日</t>
    <rPh sb="1" eb="2">
      <t>ネン</t>
    </rPh>
    <rPh sb="3" eb="4">
      <t>ガツ</t>
    </rPh>
    <rPh sb="5" eb="6">
      <t>ヒ</t>
    </rPh>
    <phoneticPr fontId="2"/>
  </si>
  <si>
    <t>3年以内暦年贈与</t>
    <rPh sb="1" eb="2">
      <t>ネン</t>
    </rPh>
    <rPh sb="2" eb="4">
      <t>イナイ</t>
    </rPh>
    <rPh sb="4" eb="6">
      <t>レキネン</t>
    </rPh>
    <rPh sb="6" eb="8">
      <t>ゾウヨ</t>
    </rPh>
    <phoneticPr fontId="2"/>
  </si>
  <si>
    <t>一人当たり変動額</t>
    <rPh sb="0" eb="2">
      <t>ヒトリ</t>
    </rPh>
    <rPh sb="2" eb="3">
      <t>ア</t>
    </rPh>
    <rPh sb="5" eb="7">
      <t>ヘンドウ</t>
    </rPh>
    <rPh sb="7" eb="8">
      <t>ガク</t>
    </rPh>
    <phoneticPr fontId="2"/>
  </si>
  <si>
    <t>1)課税遺産総額の計算</t>
    <rPh sb="2" eb="4">
      <t>カゼイ</t>
    </rPh>
    <rPh sb="4" eb="6">
      <t>イサン</t>
    </rPh>
    <rPh sb="6" eb="8">
      <t>ソウガク</t>
    </rPh>
    <rPh sb="9" eb="11">
      <t>ケイサン</t>
    </rPh>
    <phoneticPr fontId="2"/>
  </si>
  <si>
    <t>3)相続税の総額の計算</t>
    <rPh sb="2" eb="5">
      <t>ソウゾクゼイ</t>
    </rPh>
    <rPh sb="6" eb="8">
      <t>ソウガク</t>
    </rPh>
    <rPh sb="9" eb="11">
      <t>ケイサン</t>
    </rPh>
    <phoneticPr fontId="2"/>
  </si>
  <si>
    <t>配偶者の法定相続割合</t>
    <rPh sb="0" eb="3">
      <t>ハイグウシャ</t>
    </rPh>
    <rPh sb="4" eb="6">
      <t>ホウテイ</t>
    </rPh>
    <rPh sb="6" eb="8">
      <t>ソウゾク</t>
    </rPh>
    <rPh sb="8" eb="10">
      <t>ワリアイ</t>
    </rPh>
    <phoneticPr fontId="2"/>
  </si>
  <si>
    <t>法定相続金額</t>
    <rPh sb="0" eb="2">
      <t>ホウテイ</t>
    </rPh>
    <rPh sb="2" eb="4">
      <t>ソウゾク</t>
    </rPh>
    <rPh sb="4" eb="6">
      <t>キンガク</t>
    </rPh>
    <phoneticPr fontId="2"/>
  </si>
  <si>
    <t>差引</t>
    <rPh sb="0" eb="2">
      <t>サシヒキ</t>
    </rPh>
    <phoneticPr fontId="2"/>
  </si>
  <si>
    <t>相続税の総額</t>
    <rPh sb="0" eb="3">
      <t>ソウゾクゼイ</t>
    </rPh>
    <rPh sb="4" eb="6">
      <t>ソウガク</t>
    </rPh>
    <phoneticPr fontId="2"/>
  </si>
  <si>
    <t>配偶者の税額軽減額</t>
    <rPh sb="0" eb="3">
      <t>ハイグウシャ</t>
    </rPh>
    <rPh sb="4" eb="6">
      <t>ゼイガク</t>
    </rPh>
    <rPh sb="6" eb="8">
      <t>ケイゲン</t>
    </rPh>
    <rPh sb="8" eb="9">
      <t>ガク</t>
    </rPh>
    <phoneticPr fontId="2"/>
  </si>
  <si>
    <t>取得財産の価額</t>
    <rPh sb="0" eb="2">
      <t>シュトク</t>
    </rPh>
    <rPh sb="2" eb="4">
      <t>ザイサン</t>
    </rPh>
    <rPh sb="5" eb="7">
      <t>カガク</t>
    </rPh>
    <phoneticPr fontId="2"/>
  </si>
  <si>
    <t>第11表</t>
    <rPh sb="0" eb="1">
      <t>ダイ</t>
    </rPh>
    <rPh sb="3" eb="4">
      <t>ヒョウ</t>
    </rPh>
    <phoneticPr fontId="2"/>
  </si>
  <si>
    <t>債務及び葬式費用</t>
    <rPh sb="0" eb="2">
      <t>サイム</t>
    </rPh>
    <rPh sb="2" eb="3">
      <t>オヨ</t>
    </rPh>
    <rPh sb="4" eb="6">
      <t>ソウシキ</t>
    </rPh>
    <rPh sb="6" eb="8">
      <t>ヒヨウ</t>
    </rPh>
    <phoneticPr fontId="2"/>
  </si>
  <si>
    <t>課税価格</t>
    <rPh sb="0" eb="2">
      <t>カゼイ</t>
    </rPh>
    <rPh sb="2" eb="4">
      <t>カカク</t>
    </rPh>
    <phoneticPr fontId="2"/>
  </si>
  <si>
    <t>相続税の納税額</t>
    <rPh sb="0" eb="3">
      <t>ソウゾクゼイ</t>
    </rPh>
    <rPh sb="4" eb="6">
      <t>ノウゼイ</t>
    </rPh>
    <rPh sb="6" eb="7">
      <t>ガク</t>
    </rPh>
    <phoneticPr fontId="2"/>
  </si>
  <si>
    <t>第13表</t>
    <rPh sb="0" eb="1">
      <t>ダイ</t>
    </rPh>
    <rPh sb="3" eb="4">
      <t>ヒョウ</t>
    </rPh>
    <phoneticPr fontId="2"/>
  </si>
  <si>
    <t>第14表</t>
    <rPh sb="0" eb="1">
      <t>ダイ</t>
    </rPh>
    <rPh sb="3" eb="4">
      <t>ヒョウ</t>
    </rPh>
    <phoneticPr fontId="2"/>
  </si>
  <si>
    <t>第2表</t>
    <rPh sb="0" eb="1">
      <t>ダイ</t>
    </rPh>
    <rPh sb="2" eb="3">
      <t>ヒョウ</t>
    </rPh>
    <phoneticPr fontId="2"/>
  </si>
  <si>
    <t>1)控除限度額の計算</t>
    <rPh sb="2" eb="4">
      <t>コウジョ</t>
    </rPh>
    <rPh sb="4" eb="6">
      <t>ゲンド</t>
    </rPh>
    <rPh sb="6" eb="7">
      <t>ガク</t>
    </rPh>
    <rPh sb="8" eb="10">
      <t>ケイサン</t>
    </rPh>
    <phoneticPr fontId="2"/>
  </si>
  <si>
    <t>2)配偶者が実際に相続する課税資産額の計算</t>
    <rPh sb="2" eb="5">
      <t>ハイグウシャ</t>
    </rPh>
    <rPh sb="6" eb="8">
      <t>ジッサイ</t>
    </rPh>
    <rPh sb="9" eb="11">
      <t>ソウゾク</t>
    </rPh>
    <rPh sb="13" eb="15">
      <t>カゼイ</t>
    </rPh>
    <phoneticPr fontId="2"/>
  </si>
  <si>
    <t>3)配偶者の負担割合の計算</t>
    <rPh sb="2" eb="5">
      <t>ハイグウシャ</t>
    </rPh>
    <rPh sb="6" eb="8">
      <t>フタン</t>
    </rPh>
    <rPh sb="8" eb="10">
      <t>ワリアイ</t>
    </rPh>
    <rPh sb="11" eb="13">
      <t>ケイサン</t>
    </rPh>
    <phoneticPr fontId="2"/>
  </si>
  <si>
    <t>(a)</t>
    <phoneticPr fontId="2"/>
  </si>
  <si>
    <t>(b)</t>
    <phoneticPr fontId="2"/>
  </si>
  <si>
    <t>(c)</t>
    <phoneticPr fontId="2"/>
  </si>
  <si>
    <t>分母</t>
    <rPh sb="0" eb="2">
      <t>ブンボ</t>
    </rPh>
    <phoneticPr fontId="2"/>
  </si>
  <si>
    <t>(d)</t>
    <phoneticPr fontId="2"/>
  </si>
  <si>
    <t>参照元</t>
    <rPh sb="0" eb="2">
      <t>サンショウ</t>
    </rPh>
    <rPh sb="2" eb="3">
      <t>モト</t>
    </rPh>
    <phoneticPr fontId="2"/>
  </si>
  <si>
    <t>種類</t>
    <rPh sb="0" eb="2">
      <t>シュルイ</t>
    </rPh>
    <phoneticPr fontId="2"/>
  </si>
  <si>
    <t>所在場所</t>
    <rPh sb="0" eb="2">
      <t>ショザイ</t>
    </rPh>
    <rPh sb="2" eb="4">
      <t>バショ</t>
    </rPh>
    <phoneticPr fontId="2"/>
  </si>
  <si>
    <t>財産取得者</t>
    <rPh sb="0" eb="2">
      <t>ザイサン</t>
    </rPh>
    <rPh sb="2" eb="5">
      <t>シュトクシャ</t>
    </rPh>
    <phoneticPr fontId="2"/>
  </si>
  <si>
    <t>不動産</t>
    <rPh sb="0" eb="3">
      <t>フドウサン</t>
    </rPh>
    <phoneticPr fontId="2"/>
  </si>
  <si>
    <t>○○市△△３丁目５番16号</t>
    <rPh sb="2" eb="3">
      <t>シ</t>
    </rPh>
    <rPh sb="6" eb="8">
      <t>チョウメ</t>
    </rPh>
    <rPh sb="9" eb="10">
      <t>バン</t>
    </rPh>
    <rPh sb="12" eb="13">
      <t>ゴウ</t>
    </rPh>
    <phoneticPr fontId="2"/>
  </si>
  <si>
    <t>　　　土地（宅地）</t>
    <rPh sb="3" eb="5">
      <t>トチ</t>
    </rPh>
    <rPh sb="6" eb="8">
      <t>タクチ</t>
    </rPh>
    <phoneticPr fontId="2"/>
  </si>
  <si>
    <t>　　　家屋</t>
    <rPh sb="3" eb="5">
      <t>カオク</t>
    </rPh>
    <phoneticPr fontId="2"/>
  </si>
  <si>
    <t>有価証券</t>
    <rPh sb="0" eb="2">
      <t>ユウカ</t>
    </rPh>
    <rPh sb="2" eb="4">
      <t>ショウケン</t>
    </rPh>
    <phoneticPr fontId="2"/>
  </si>
  <si>
    <t>△△証券○○支店（上場株式）</t>
    <rPh sb="2" eb="4">
      <t>ショウケン</t>
    </rPh>
    <rPh sb="6" eb="8">
      <t>シテン</t>
    </rPh>
    <rPh sb="9" eb="11">
      <t>ジョウジョウ</t>
    </rPh>
    <rPh sb="11" eb="13">
      <t>カブシキ</t>
    </rPh>
    <phoneticPr fontId="2"/>
  </si>
  <si>
    <t>　　　○○建設（株）</t>
    <rPh sb="5" eb="7">
      <t>ケンセツ</t>
    </rPh>
    <rPh sb="8" eb="9">
      <t>カブ</t>
    </rPh>
    <phoneticPr fontId="2"/>
  </si>
  <si>
    <t>　　　○○石油（株）</t>
    <rPh sb="5" eb="7">
      <t>セキユ</t>
    </rPh>
    <rPh sb="8" eb="9">
      <t>カブ</t>
    </rPh>
    <phoneticPr fontId="2"/>
  </si>
  <si>
    <t>　　　○○産業（株）</t>
    <rPh sb="5" eb="7">
      <t>サンギョウ</t>
    </rPh>
    <rPh sb="8" eb="9">
      <t>カブ</t>
    </rPh>
    <phoneticPr fontId="2"/>
  </si>
  <si>
    <t>預貯金</t>
    <rPh sb="0" eb="3">
      <t>ヨチョキン</t>
    </rPh>
    <phoneticPr fontId="2"/>
  </si>
  <si>
    <t>○○銀行○○支店</t>
    <rPh sb="2" eb="4">
      <t>ギンコウ</t>
    </rPh>
    <rPh sb="6" eb="8">
      <t>シテン</t>
    </rPh>
    <phoneticPr fontId="2"/>
  </si>
  <si>
    <t>　　　普通預金</t>
    <rPh sb="3" eb="5">
      <t>フツウ</t>
    </rPh>
    <rPh sb="5" eb="7">
      <t>ヨキン</t>
    </rPh>
    <phoneticPr fontId="2"/>
  </si>
  <si>
    <t>　　　定期預金</t>
    <rPh sb="3" eb="5">
      <t>テイキ</t>
    </rPh>
    <rPh sb="5" eb="7">
      <t>ヨキン</t>
    </rPh>
    <phoneticPr fontId="2"/>
  </si>
  <si>
    <t>○○生命</t>
    <rPh sb="2" eb="4">
      <t>セイメイ</t>
    </rPh>
    <phoneticPr fontId="2"/>
  </si>
  <si>
    <t>支払先</t>
    <rPh sb="0" eb="2">
      <t>シハライ</t>
    </rPh>
    <rPh sb="2" eb="3">
      <t>サキ</t>
    </rPh>
    <phoneticPr fontId="2"/>
  </si>
  <si>
    <t>金額（円）</t>
    <rPh sb="0" eb="1">
      <t>キン</t>
    </rPh>
    <rPh sb="1" eb="2">
      <t>ガク</t>
    </rPh>
    <rPh sb="3" eb="4">
      <t>エン</t>
    </rPh>
    <phoneticPr fontId="2"/>
  </si>
  <si>
    <t>租税公課</t>
    <rPh sb="0" eb="2">
      <t>ソゼイ</t>
    </rPh>
    <rPh sb="2" eb="4">
      <t>コウカ</t>
    </rPh>
    <phoneticPr fontId="2"/>
  </si>
  <si>
    <t>○○市役所（固定資産税）</t>
    <rPh sb="2" eb="5">
      <t>シヤクショ</t>
    </rPh>
    <rPh sb="6" eb="8">
      <t>コテイ</t>
    </rPh>
    <rPh sb="8" eb="11">
      <t>シサンゼイ</t>
    </rPh>
    <phoneticPr fontId="2"/>
  </si>
  <si>
    <t>○○葬儀社</t>
    <rPh sb="2" eb="5">
      <t>ソウギシャ</t>
    </rPh>
    <phoneticPr fontId="2"/>
  </si>
  <si>
    <t>時期</t>
    <rPh sb="0" eb="2">
      <t>ジキ</t>
    </rPh>
    <phoneticPr fontId="2"/>
  </si>
  <si>
    <t>受贈者</t>
    <rPh sb="0" eb="3">
      <t>ジュゾウシャ</t>
    </rPh>
    <phoneticPr fontId="2"/>
  </si>
  <si>
    <t>暦年贈与(注)</t>
    <rPh sb="0" eb="2">
      <t>レキネン</t>
    </rPh>
    <rPh sb="2" eb="4">
      <t>ゾウヨ</t>
    </rPh>
    <phoneticPr fontId="2"/>
  </si>
  <si>
    <t>家の中（亡くなる直前に銀行から引出し）</t>
    <rPh sb="0" eb="1">
      <t>イエ</t>
    </rPh>
    <rPh sb="2" eb="3">
      <t>ナカ</t>
    </rPh>
    <rPh sb="4" eb="5">
      <t>ナ</t>
    </rPh>
    <rPh sb="8" eb="10">
      <t>チョクゼン</t>
    </rPh>
    <rPh sb="11" eb="13">
      <t>ギンコウ</t>
    </rPh>
    <rPh sb="15" eb="17">
      <t>ヒキダ</t>
    </rPh>
    <phoneticPr fontId="2"/>
  </si>
  <si>
    <t>１　資産の明細</t>
    <rPh sb="2" eb="4">
      <t>シサン</t>
    </rPh>
    <rPh sb="5" eb="7">
      <t>メイサイ</t>
    </rPh>
    <phoneticPr fontId="2"/>
  </si>
  <si>
    <t>２　負債の明細</t>
    <rPh sb="2" eb="4">
      <t>フサイ</t>
    </rPh>
    <rPh sb="5" eb="7">
      <t>メイサイ</t>
    </rPh>
    <phoneticPr fontId="2"/>
  </si>
  <si>
    <t>３　資産の明細</t>
    <rPh sb="2" eb="4">
      <t>シサン</t>
    </rPh>
    <rPh sb="5" eb="7">
      <t>メイサイ</t>
    </rPh>
    <phoneticPr fontId="2"/>
  </si>
  <si>
    <t>【相続税の速算表】</t>
    <rPh sb="1" eb="4">
      <t>ソウゾクゼイ</t>
    </rPh>
    <rPh sb="5" eb="7">
      <t>ソクサン</t>
    </rPh>
    <rPh sb="7" eb="8">
      <t>ヒョウ</t>
    </rPh>
    <phoneticPr fontId="2"/>
  </si>
  <si>
    <t>1,000万円以下</t>
    <rPh sb="5" eb="7">
      <t>マンエン</t>
    </rPh>
    <rPh sb="7" eb="9">
      <t>イカ</t>
    </rPh>
    <phoneticPr fontId="2"/>
  </si>
  <si>
    <t>3,000万円以下</t>
    <rPh sb="5" eb="7">
      <t>マンエン</t>
    </rPh>
    <rPh sb="7" eb="9">
      <t>イカ</t>
    </rPh>
    <phoneticPr fontId="2"/>
  </si>
  <si>
    <t>各自の取得する資産額</t>
    <rPh sb="0" eb="2">
      <t>カクジ</t>
    </rPh>
    <rPh sb="3" eb="5">
      <t>シュトク</t>
    </rPh>
    <rPh sb="7" eb="9">
      <t>シサン</t>
    </rPh>
    <rPh sb="9" eb="10">
      <t>ガク</t>
    </rPh>
    <phoneticPr fontId="2"/>
  </si>
  <si>
    <t>税率</t>
    <rPh sb="0" eb="2">
      <t>ゼイリツ</t>
    </rPh>
    <phoneticPr fontId="2"/>
  </si>
  <si>
    <t>控除額</t>
    <rPh sb="0" eb="2">
      <t>コウジョ</t>
    </rPh>
    <rPh sb="2" eb="3">
      <t>ガク</t>
    </rPh>
    <phoneticPr fontId="2"/>
  </si>
  <si>
    <t>NA</t>
    <phoneticPr fontId="2"/>
  </si>
  <si>
    <t>50万円</t>
    <rPh sb="2" eb="4">
      <t>マンエン</t>
    </rPh>
    <phoneticPr fontId="2"/>
  </si>
  <si>
    <r>
      <t>小規模宅地特例適用後・</t>
    </r>
    <r>
      <rPr>
        <b/>
        <sz val="11"/>
        <color rgb="FFFF0000"/>
        <rFont val="游ゴシック"/>
        <family val="3"/>
        <charset val="128"/>
        <scheme val="minor"/>
      </rPr>
      <t>法定</t>
    </r>
    <r>
      <rPr>
        <sz val="11"/>
        <color theme="1"/>
        <rFont val="游ゴシック"/>
        <family val="2"/>
        <charset val="128"/>
        <scheme val="minor"/>
      </rPr>
      <t>相続割合</t>
    </r>
    <rPh sb="0" eb="3">
      <t>ショウキボ</t>
    </rPh>
    <rPh sb="3" eb="5">
      <t>タクチ</t>
    </rPh>
    <rPh sb="5" eb="7">
      <t>トクレイ</t>
    </rPh>
    <rPh sb="7" eb="9">
      <t>テキヨウ</t>
    </rPh>
    <rPh sb="9" eb="10">
      <t>ゴ</t>
    </rPh>
    <rPh sb="11" eb="13">
      <t>ホウテイ</t>
    </rPh>
    <rPh sb="13" eb="15">
      <t>ソウゾク</t>
    </rPh>
    <rPh sb="15" eb="17">
      <t>ワリアイ</t>
    </rPh>
    <phoneticPr fontId="2"/>
  </si>
  <si>
    <r>
      <t>小規模宅地特例適用後・</t>
    </r>
    <r>
      <rPr>
        <b/>
        <sz val="11"/>
        <color rgb="FFFF0000"/>
        <rFont val="游ゴシック"/>
        <family val="3"/>
        <charset val="128"/>
        <scheme val="minor"/>
      </rPr>
      <t>実際</t>
    </r>
    <r>
      <rPr>
        <sz val="11"/>
        <color theme="1"/>
        <rFont val="游ゴシック"/>
        <family val="2"/>
        <charset val="128"/>
        <scheme val="minor"/>
      </rPr>
      <t>相続割合</t>
    </r>
    <rPh sb="0" eb="3">
      <t>ショウキボ</t>
    </rPh>
    <rPh sb="3" eb="5">
      <t>タクチ</t>
    </rPh>
    <rPh sb="5" eb="7">
      <t>トクレイ</t>
    </rPh>
    <rPh sb="7" eb="9">
      <t>テキヨウ</t>
    </rPh>
    <rPh sb="9" eb="10">
      <t>ゴ</t>
    </rPh>
    <rPh sb="11" eb="13">
      <t>ジッサイ</t>
    </rPh>
    <rPh sb="13" eb="15">
      <t>ソウゾク</t>
    </rPh>
    <rPh sb="15" eb="17">
      <t>ワリアイ</t>
    </rPh>
    <phoneticPr fontId="2"/>
  </si>
  <si>
    <t>国税花子</t>
    <rPh sb="0" eb="2">
      <t>コクゼイ</t>
    </rPh>
    <rPh sb="2" eb="4">
      <t>ハナコ</t>
    </rPh>
    <phoneticPr fontId="2"/>
  </si>
  <si>
    <t>国税一郎</t>
    <rPh sb="0" eb="2">
      <t>コクゼイ</t>
    </rPh>
    <rPh sb="2" eb="4">
      <t>イチロウ</t>
    </rPh>
    <phoneticPr fontId="2"/>
  </si>
  <si>
    <t>税務幸子</t>
    <rPh sb="0" eb="2">
      <t>ゼイム</t>
    </rPh>
    <rPh sb="2" eb="4">
      <t>サチコ</t>
    </rPh>
    <phoneticPr fontId="2"/>
  </si>
  <si>
    <t>〇</t>
    <phoneticPr fontId="2"/>
  </si>
  <si>
    <t>　　　定期預金（息子名義）</t>
    <rPh sb="3" eb="5">
      <t>テイキ</t>
    </rPh>
    <rPh sb="5" eb="7">
      <t>ヨキン</t>
    </rPh>
    <rPh sb="8" eb="10">
      <t>ムスコ</t>
    </rPh>
    <rPh sb="10" eb="12">
      <t>メイギ</t>
    </rPh>
    <phoneticPr fontId="2"/>
  </si>
  <si>
    <t>　　　定期預金（娘名義）</t>
    <rPh sb="3" eb="5">
      <t>テイキ</t>
    </rPh>
    <rPh sb="5" eb="7">
      <t>ヨキン</t>
    </rPh>
    <rPh sb="8" eb="9">
      <t>ムスメ</t>
    </rPh>
    <rPh sb="9" eb="11">
      <t>メイギ</t>
    </rPh>
    <phoneticPr fontId="2"/>
  </si>
  <si>
    <t>3年以内贈与（預金振込）</t>
    <rPh sb="1" eb="2">
      <t>ネン</t>
    </rPh>
    <rPh sb="2" eb="4">
      <t>イナイ</t>
    </rPh>
    <rPh sb="4" eb="6">
      <t>ゾウヨ</t>
    </rPh>
    <rPh sb="7" eb="9">
      <t>ヨキン</t>
    </rPh>
    <rPh sb="9" eb="11">
      <t>フリコミ</t>
    </rPh>
    <phoneticPr fontId="2"/>
  </si>
  <si>
    <t>税法ベース（円）</t>
    <rPh sb="0" eb="2">
      <t>ゼイホウ</t>
    </rPh>
    <rPh sb="6" eb="7">
      <t>エン</t>
    </rPh>
    <phoneticPr fontId="2"/>
  </si>
  <si>
    <t>①合計</t>
    <rPh sb="1" eb="3">
      <t>ゴウケイ</t>
    </rPh>
    <phoneticPr fontId="2"/>
  </si>
  <si>
    <t>②合計</t>
    <rPh sb="1" eb="3">
      <t>ゴウケイ</t>
    </rPh>
    <phoneticPr fontId="2"/>
  </si>
  <si>
    <t>③合計</t>
    <rPh sb="1" eb="3">
      <t>ゴウケイ</t>
    </rPh>
    <phoneticPr fontId="2"/>
  </si>
  <si>
    <t>●</t>
    <phoneticPr fontId="2"/>
  </si>
  <si>
    <t>母</t>
    <rPh sb="0" eb="1">
      <t>ハハ</t>
    </rPh>
    <phoneticPr fontId="2"/>
  </si>
  <si>
    <t>長男</t>
    <rPh sb="0" eb="2">
      <t>チョウナン</t>
    </rPh>
    <phoneticPr fontId="2"/>
  </si>
  <si>
    <t>長女</t>
    <rPh sb="0" eb="2">
      <t>チョウジョ</t>
    </rPh>
    <phoneticPr fontId="2"/>
  </si>
  <si>
    <t>家屋</t>
    <rPh sb="0" eb="2">
      <t>カオク</t>
    </rPh>
    <phoneticPr fontId="2"/>
  </si>
  <si>
    <t>○○建設（株）</t>
    <rPh sb="2" eb="4">
      <t>ケンセツ</t>
    </rPh>
    <rPh sb="5" eb="6">
      <t>カブ</t>
    </rPh>
    <phoneticPr fontId="2"/>
  </si>
  <si>
    <t>○○石油（株）</t>
    <rPh sb="2" eb="4">
      <t>セキユ</t>
    </rPh>
    <rPh sb="5" eb="6">
      <t>カブ</t>
    </rPh>
    <phoneticPr fontId="2"/>
  </si>
  <si>
    <t>○○産業（株）</t>
    <rPh sb="2" eb="4">
      <t>サンギョウ</t>
    </rPh>
    <rPh sb="5" eb="6">
      <t>カブ</t>
    </rPh>
    <phoneticPr fontId="2"/>
  </si>
  <si>
    <t>現金</t>
    <rPh sb="0" eb="2">
      <t>ゲンキン</t>
    </rPh>
    <phoneticPr fontId="2"/>
  </si>
  <si>
    <t>普通預金</t>
    <rPh sb="0" eb="2">
      <t>フツウ</t>
    </rPh>
    <rPh sb="2" eb="4">
      <t>ヨキン</t>
    </rPh>
    <phoneticPr fontId="2"/>
  </si>
  <si>
    <t>定期預金</t>
    <rPh sb="0" eb="2">
      <t>テイキ</t>
    </rPh>
    <rPh sb="2" eb="4">
      <t>ヨキン</t>
    </rPh>
    <phoneticPr fontId="2"/>
  </si>
  <si>
    <t>遺産分割協議の結果</t>
    <rPh sb="0" eb="6">
      <t>イサンブンカツキョウギ</t>
    </rPh>
    <rPh sb="7" eb="9">
      <t>ケッカ</t>
    </rPh>
    <phoneticPr fontId="2"/>
  </si>
  <si>
    <t>税法ベース(円)</t>
    <rPh sb="0" eb="2">
      <t>ゼイホウ</t>
    </rPh>
    <rPh sb="6" eb="7">
      <t>エン</t>
    </rPh>
    <phoneticPr fontId="2"/>
  </si>
  <si>
    <t>宅地面積</t>
    <rPh sb="0" eb="2">
      <t>タクチ</t>
    </rPh>
    <rPh sb="2" eb="4">
      <t>メンセキ</t>
    </rPh>
    <phoneticPr fontId="2"/>
  </si>
  <si>
    <t>適用可能面積</t>
    <rPh sb="0" eb="2">
      <t>テキヨウ</t>
    </rPh>
    <rPh sb="2" eb="4">
      <t>カノウ</t>
    </rPh>
    <rPh sb="4" eb="6">
      <t>メンセキ</t>
    </rPh>
    <phoneticPr fontId="2"/>
  </si>
  <si>
    <t>減額割合</t>
    <rPh sb="0" eb="2">
      <t>ゲンガク</t>
    </rPh>
    <rPh sb="2" eb="4">
      <t>ワリアイ</t>
    </rPh>
    <phoneticPr fontId="2"/>
  </si>
  <si>
    <t>土地の評価額①</t>
    <rPh sb="0" eb="2">
      <t>トチ</t>
    </rPh>
    <rPh sb="3" eb="6">
      <t>ヒョウカガク</t>
    </rPh>
    <phoneticPr fontId="2"/>
  </si>
  <si>
    <t>減額される金額②</t>
    <rPh sb="0" eb="2">
      <t>ゲンガク</t>
    </rPh>
    <rPh sb="5" eb="7">
      <t>キンガク</t>
    </rPh>
    <phoneticPr fontId="2"/>
  </si>
  <si>
    <t>課税価格①-②</t>
    <rPh sb="0" eb="2">
      <t>カゼイ</t>
    </rPh>
    <rPh sb="2" eb="4">
      <t>カカク</t>
    </rPh>
    <phoneticPr fontId="2"/>
  </si>
  <si>
    <t>法定相続人数</t>
    <rPh sb="0" eb="2">
      <t>ホウテイ</t>
    </rPh>
    <rPh sb="2" eb="4">
      <t>ソウゾク</t>
    </rPh>
    <rPh sb="4" eb="5">
      <t>ニン</t>
    </rPh>
    <rPh sb="5" eb="6">
      <t>スウ</t>
    </rPh>
    <phoneticPr fontId="2"/>
  </si>
  <si>
    <t>生命保険料①</t>
    <rPh sb="0" eb="2">
      <t>セイメイ</t>
    </rPh>
    <rPh sb="2" eb="4">
      <t>ホケン</t>
    </rPh>
    <rPh sb="4" eb="5">
      <t>リョウ</t>
    </rPh>
    <phoneticPr fontId="2"/>
  </si>
  <si>
    <t>非課税限度額②</t>
    <rPh sb="0" eb="3">
      <t>ヒカゼイ</t>
    </rPh>
    <rPh sb="3" eb="5">
      <t>ゲンド</t>
    </rPh>
    <rPh sb="5" eb="6">
      <t>ガク</t>
    </rPh>
    <phoneticPr fontId="2"/>
  </si>
  <si>
    <t>課税金額①-②</t>
    <rPh sb="0" eb="2">
      <t>カゼイ</t>
    </rPh>
    <rPh sb="2" eb="4">
      <t>キンガク</t>
    </rPh>
    <phoneticPr fontId="2"/>
  </si>
  <si>
    <t>債務（固定資産税）</t>
    <rPh sb="0" eb="2">
      <t>サイム</t>
    </rPh>
    <rPh sb="3" eb="5">
      <t>コテイ</t>
    </rPh>
    <rPh sb="5" eb="8">
      <t>シサンゼイ</t>
    </rPh>
    <phoneticPr fontId="2"/>
  </si>
  <si>
    <t>宅地</t>
    <rPh sb="0" eb="2">
      <t>タクチ</t>
    </rPh>
    <phoneticPr fontId="2"/>
  </si>
  <si>
    <t>（有価証券　計）</t>
    <rPh sb="1" eb="3">
      <t>ユウカ</t>
    </rPh>
    <rPh sb="3" eb="5">
      <t>ショウケン</t>
    </rPh>
    <rPh sb="6" eb="7">
      <t>ケイ</t>
    </rPh>
    <phoneticPr fontId="2"/>
  </si>
  <si>
    <t>（現金預金　計）</t>
    <rPh sb="1" eb="3">
      <t>ゲンキン</t>
    </rPh>
    <rPh sb="3" eb="5">
      <t>ヨキン</t>
    </rPh>
    <rPh sb="6" eb="7">
      <t>ケイ</t>
    </rPh>
    <phoneticPr fontId="2"/>
  </si>
  <si>
    <t>（合計㉘）</t>
    <rPh sb="1" eb="3">
      <t>ゴウケイ</t>
    </rPh>
    <phoneticPr fontId="2"/>
  </si>
  <si>
    <t>（不動産等の価額）</t>
    <rPh sb="1" eb="4">
      <t>フドウサン</t>
    </rPh>
    <rPh sb="4" eb="5">
      <t>トウ</t>
    </rPh>
    <rPh sb="6" eb="8">
      <t>カガク</t>
    </rPh>
    <phoneticPr fontId="2"/>
  </si>
  <si>
    <t>（債務等合計㊲）</t>
    <rPh sb="1" eb="3">
      <t>サイム</t>
    </rPh>
    <rPh sb="3" eb="4">
      <t>トウ</t>
    </rPh>
    <rPh sb="4" eb="6">
      <t>ゴウケイ</t>
    </rPh>
    <phoneticPr fontId="2"/>
  </si>
  <si>
    <t>（純資産価額㉘-㊲）</t>
    <rPh sb="1" eb="4">
      <t>ジュンシサン</t>
    </rPh>
    <rPh sb="4" eb="6">
      <t>カガク</t>
    </rPh>
    <phoneticPr fontId="2"/>
  </si>
  <si>
    <t>課税価格</t>
    <rPh sb="0" eb="2">
      <t>カゼイ</t>
    </rPh>
    <rPh sb="2" eb="4">
      <t>カカク</t>
    </rPh>
    <phoneticPr fontId="2"/>
  </si>
  <si>
    <t>千円未満切り捨て</t>
    <rPh sb="0" eb="2">
      <t>センエン</t>
    </rPh>
    <rPh sb="2" eb="4">
      <t>ミマン</t>
    </rPh>
    <rPh sb="4" eb="5">
      <t>キ</t>
    </rPh>
    <rPh sb="6" eb="7">
      <t>ス</t>
    </rPh>
    <phoneticPr fontId="2"/>
  </si>
  <si>
    <t>赤字の時はゼロ</t>
    <rPh sb="0" eb="2">
      <t>アカジ</t>
    </rPh>
    <rPh sb="3" eb="4">
      <t>トキ</t>
    </rPh>
    <phoneticPr fontId="2"/>
  </si>
  <si>
    <t>国税太郎</t>
    <rPh sb="0" eb="2">
      <t>コクゼイ</t>
    </rPh>
    <rPh sb="2" eb="4">
      <t>タロウ</t>
    </rPh>
    <phoneticPr fontId="2"/>
  </si>
  <si>
    <t>純資産価額④</t>
    <rPh sb="0" eb="5">
      <t>ジュンシサンカガク</t>
    </rPh>
    <phoneticPr fontId="2"/>
  </si>
  <si>
    <t>3年以内暦年贈与⑤</t>
    <rPh sb="1" eb="2">
      <t>ネン</t>
    </rPh>
    <rPh sb="2" eb="4">
      <t>イナイ</t>
    </rPh>
    <rPh sb="4" eb="6">
      <t>レキネン</t>
    </rPh>
    <rPh sb="6" eb="8">
      <t>ゾウヨ</t>
    </rPh>
    <phoneticPr fontId="2"/>
  </si>
  <si>
    <t>課税価格④+⑤</t>
    <rPh sb="0" eb="2">
      <t>カゼイ</t>
    </rPh>
    <rPh sb="2" eb="4">
      <t>カカク</t>
    </rPh>
    <phoneticPr fontId="2"/>
  </si>
  <si>
    <t>課税価格①</t>
    <rPh sb="0" eb="2">
      <t>カゼイ</t>
    </rPh>
    <rPh sb="2" eb="4">
      <t>カカク</t>
    </rPh>
    <phoneticPr fontId="2"/>
  </si>
  <si>
    <t>基礎控除②</t>
    <rPh sb="0" eb="2">
      <t>キソ</t>
    </rPh>
    <rPh sb="2" eb="4">
      <t>コウジョ</t>
    </rPh>
    <phoneticPr fontId="2"/>
  </si>
  <si>
    <t>課税遺産①-②</t>
    <rPh sb="0" eb="2">
      <t>カゼイ</t>
    </rPh>
    <rPh sb="2" eb="4">
      <t>イサン</t>
    </rPh>
    <phoneticPr fontId="2"/>
  </si>
  <si>
    <t>【基礎控除の計算】</t>
    <rPh sb="1" eb="5">
      <t>キソコウジョ</t>
    </rPh>
    <rPh sb="6" eb="8">
      <t>ケイサン</t>
    </rPh>
    <phoneticPr fontId="2"/>
  </si>
  <si>
    <t>百円未満切り捨て</t>
    <rPh sb="0" eb="2">
      <t>ヒャクエン</t>
    </rPh>
    <rPh sb="2" eb="4">
      <t>ミマン</t>
    </rPh>
    <rPh sb="4" eb="5">
      <t>キ</t>
    </rPh>
    <rPh sb="6" eb="7">
      <t>ス</t>
    </rPh>
    <phoneticPr fontId="2"/>
  </si>
  <si>
    <t>法定相続割合</t>
    <rPh sb="0" eb="2">
      <t>ホウテイ</t>
    </rPh>
    <rPh sb="2" eb="4">
      <t>ソウゾク</t>
    </rPh>
    <rPh sb="4" eb="6">
      <t>ワリアイ</t>
    </rPh>
    <phoneticPr fontId="2"/>
  </si>
  <si>
    <t>法定取得金額</t>
    <rPh sb="0" eb="2">
      <t>ホウテイ</t>
    </rPh>
    <rPh sb="2" eb="4">
      <t>シュトク</t>
    </rPh>
    <rPh sb="4" eb="6">
      <t>キンガク</t>
    </rPh>
    <phoneticPr fontId="2"/>
  </si>
  <si>
    <t>(b)が1.6億円未満の場合</t>
    <rPh sb="7" eb="8">
      <t>オク</t>
    </rPh>
    <rPh sb="8" eb="9">
      <t>エン</t>
    </rPh>
    <rPh sb="9" eb="11">
      <t>ミマン</t>
    </rPh>
    <rPh sb="12" eb="14">
      <t>バアイ</t>
    </rPh>
    <phoneticPr fontId="2"/>
  </si>
  <si>
    <t>分割財産の価額</t>
    <rPh sb="0" eb="2">
      <t>ブンカツ</t>
    </rPh>
    <rPh sb="2" eb="4">
      <t>ザイサン</t>
    </rPh>
    <rPh sb="5" eb="7">
      <t>カガク</t>
    </rPh>
    <phoneticPr fontId="2"/>
  </si>
  <si>
    <t>(d)千円未満切り捨て</t>
    <rPh sb="3" eb="5">
      <t>センエン</t>
    </rPh>
    <rPh sb="5" eb="7">
      <t>ミマン</t>
    </rPh>
    <rPh sb="7" eb="8">
      <t>キ</t>
    </rPh>
    <rPh sb="9" eb="10">
      <t>ス</t>
    </rPh>
    <phoneticPr fontId="2"/>
  </si>
  <si>
    <t>生命保険</t>
    <rPh sb="0" eb="2">
      <t>セイメイ</t>
    </rPh>
    <rPh sb="2" eb="4">
      <t>ホケン</t>
    </rPh>
    <phoneticPr fontId="2"/>
  </si>
  <si>
    <t>合計</t>
    <rPh sb="0" eb="2">
      <t>ゴウケイ</t>
    </rPh>
    <phoneticPr fontId="2"/>
  </si>
  <si>
    <t>税法ベースの財産目録</t>
    <rPh sb="0" eb="2">
      <t>ゼイホウ</t>
    </rPh>
    <rPh sb="6" eb="8">
      <t>ザイサン</t>
    </rPh>
    <rPh sb="8" eb="10">
      <t>モクロク</t>
    </rPh>
    <phoneticPr fontId="2"/>
  </si>
  <si>
    <t>：分割協議により相続した</t>
    <rPh sb="1" eb="3">
      <t>ブンカツ</t>
    </rPh>
    <rPh sb="3" eb="5">
      <t>キョウギ</t>
    </rPh>
    <rPh sb="8" eb="10">
      <t>ソウゾク</t>
    </rPh>
    <phoneticPr fontId="2"/>
  </si>
  <si>
    <t>：分割対象外</t>
    <rPh sb="1" eb="3">
      <t>ブンカツ</t>
    </rPh>
    <rPh sb="3" eb="6">
      <t>タイショウガイ</t>
    </rPh>
    <phoneticPr fontId="2"/>
  </si>
  <si>
    <t>主要な申告書</t>
    <rPh sb="0" eb="2">
      <t>シュヨウ</t>
    </rPh>
    <rPh sb="3" eb="5">
      <t>シンコク</t>
    </rPh>
    <rPh sb="5" eb="6">
      <t>ショ</t>
    </rPh>
    <phoneticPr fontId="2"/>
  </si>
  <si>
    <t>ステップ１</t>
    <phoneticPr fontId="2"/>
  </si>
  <si>
    <t>付属する明細書</t>
    <rPh sb="0" eb="2">
      <t>フゾク</t>
    </rPh>
    <rPh sb="4" eb="7">
      <t>メイサイショ</t>
    </rPh>
    <phoneticPr fontId="2"/>
  </si>
  <si>
    <t>ステップ2</t>
    <phoneticPr fontId="2"/>
  </si>
  <si>
    <t>ステップ3</t>
    <phoneticPr fontId="2"/>
  </si>
  <si>
    <t>ステップ5</t>
    <phoneticPr fontId="2"/>
  </si>
  <si>
    <t>ステップ4</t>
    <phoneticPr fontId="2"/>
  </si>
  <si>
    <t>分子(c)(d)の小さい方</t>
    <rPh sb="0" eb="2">
      <t>ブンシ</t>
    </rPh>
    <rPh sb="9" eb="10">
      <t>チイ</t>
    </rPh>
    <rPh sb="12" eb="13">
      <t>ホウ</t>
    </rPh>
    <phoneticPr fontId="2"/>
  </si>
  <si>
    <t>【第11表】「相続税の課税対象となる資産の明細」</t>
    <rPh sb="7" eb="10">
      <t>ソウゾクゼイ</t>
    </rPh>
    <rPh sb="11" eb="13">
      <t>カゼイ</t>
    </rPh>
    <rPh sb="13" eb="15">
      <t>タイショウ</t>
    </rPh>
    <rPh sb="18" eb="20">
      <t>シサン</t>
    </rPh>
    <rPh sb="21" eb="23">
      <t>メイサイ</t>
    </rPh>
    <phoneticPr fontId="2"/>
  </si>
  <si>
    <t>【第15表】「相続人別資産・負債の明細」</t>
    <rPh sb="7" eb="9">
      <t>ソウゾク</t>
    </rPh>
    <rPh sb="9" eb="10">
      <t>ニン</t>
    </rPh>
    <rPh sb="10" eb="11">
      <t>ベツ</t>
    </rPh>
    <rPh sb="11" eb="13">
      <t>シサン</t>
    </rPh>
    <rPh sb="14" eb="16">
      <t>フサイ</t>
    </rPh>
    <rPh sb="17" eb="19">
      <t>メイサイ</t>
    </rPh>
    <phoneticPr fontId="2"/>
  </si>
  <si>
    <t>【第1表】「納税額」の計算</t>
    <rPh sb="6" eb="8">
      <t>ノウゼイ</t>
    </rPh>
    <rPh sb="8" eb="9">
      <t>ガク</t>
    </rPh>
    <rPh sb="11" eb="13">
      <t>ケイサン</t>
    </rPh>
    <phoneticPr fontId="2"/>
  </si>
  <si>
    <t>【第2表】「相続税の総額の計算」</t>
    <rPh sb="6" eb="9">
      <t>ソウゾクゼイ</t>
    </rPh>
    <rPh sb="10" eb="12">
      <t>ソウガク</t>
    </rPh>
    <rPh sb="13" eb="15">
      <t>ケイサン</t>
    </rPh>
    <phoneticPr fontId="2"/>
  </si>
  <si>
    <t>【第11・11の2表の付表1】「小規模宅地等の特例」の計算</t>
    <rPh sb="16" eb="22">
      <t>ショウキボタクチトウ</t>
    </rPh>
    <rPh sb="23" eb="25">
      <t>トクレイ</t>
    </rPh>
    <rPh sb="27" eb="29">
      <t>ケイサン</t>
    </rPh>
    <phoneticPr fontId="2"/>
  </si>
  <si>
    <t>【第9表】「生命保険料控除」の計算</t>
    <rPh sb="6" eb="8">
      <t>セイメイ</t>
    </rPh>
    <rPh sb="8" eb="10">
      <t>ホケン</t>
    </rPh>
    <rPh sb="10" eb="11">
      <t>リョウ</t>
    </rPh>
    <rPh sb="11" eb="13">
      <t>コウジョ</t>
    </rPh>
    <rPh sb="15" eb="17">
      <t>ケイサン</t>
    </rPh>
    <phoneticPr fontId="2"/>
  </si>
  <si>
    <t>【第13表】「債務及び葬式費用の明細」</t>
    <rPh sb="13" eb="15">
      <t>サイム</t>
    </rPh>
    <rPh sb="15" eb="16">
      <t>オヨ</t>
    </rPh>
    <rPh sb="17" eb="19">
      <t>ソウシキヒヨウメイサイ</t>
    </rPh>
    <phoneticPr fontId="2"/>
  </si>
  <si>
    <t>【第14表】「相続開始前3年以内の暦年贈与の明細」</t>
    <rPh sb="7" eb="9">
      <t>ソウゾク</t>
    </rPh>
    <rPh sb="9" eb="12">
      <t>カイシマエ</t>
    </rPh>
    <rPh sb="13" eb="14">
      <t>ネン</t>
    </rPh>
    <rPh sb="14" eb="16">
      <t>イナイ</t>
    </rPh>
    <rPh sb="17" eb="19">
      <t>レキネン</t>
    </rPh>
    <rPh sb="19" eb="21">
      <t>ゾウヨ</t>
    </rPh>
    <rPh sb="22" eb="24">
      <t>メイサイ</t>
    </rPh>
    <phoneticPr fontId="2"/>
  </si>
  <si>
    <t>【第5表】「配偶者の税額軽減」の計算</t>
    <rPh sb="11" eb="14">
      <t>ハイグウシャゼイガクケイゲンケイサン</t>
    </rPh>
    <phoneticPr fontId="2"/>
  </si>
  <si>
    <t>百円未満切り捨て</t>
    <phoneticPr fontId="2"/>
  </si>
  <si>
    <t>【ご留意事項】このエクセルシートは「相続税申告書の記載例(平成30年分用)」を前提として参考例として作成したものです。ご利用になる場合は計算ロジックを検証のほどお願いいたします。</t>
    <rPh sb="2" eb="4">
      <t>リュウイ</t>
    </rPh>
    <rPh sb="4" eb="6">
      <t>ジコウ</t>
    </rPh>
    <rPh sb="18" eb="21">
      <t>ソウゾクゼイ</t>
    </rPh>
    <rPh sb="21" eb="23">
      <t>シンコク</t>
    </rPh>
    <rPh sb="23" eb="24">
      <t>ショ</t>
    </rPh>
    <rPh sb="25" eb="27">
      <t>キサイ</t>
    </rPh>
    <rPh sb="27" eb="28">
      <t>レイ</t>
    </rPh>
    <rPh sb="29" eb="31">
      <t>ヘイセイ</t>
    </rPh>
    <rPh sb="33" eb="34">
      <t>ネン</t>
    </rPh>
    <rPh sb="34" eb="35">
      <t>ブン</t>
    </rPh>
    <rPh sb="35" eb="36">
      <t>ヨウ</t>
    </rPh>
    <rPh sb="39" eb="41">
      <t>ゼンテイ</t>
    </rPh>
    <rPh sb="44" eb="46">
      <t>サンコウ</t>
    </rPh>
    <rPh sb="46" eb="47">
      <t>レイ</t>
    </rPh>
    <rPh sb="50" eb="52">
      <t>サクセイ</t>
    </rPh>
    <rPh sb="60" eb="62">
      <t>リヨウ</t>
    </rPh>
    <rPh sb="65" eb="67">
      <t>バアイ</t>
    </rPh>
    <rPh sb="68" eb="70">
      <t>ケイサン</t>
    </rPh>
    <rPh sb="75" eb="77">
      <t>ケンショウ</t>
    </rPh>
    <rPh sb="81" eb="82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</si>
</sst>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#,##0.0000;[Red]\-#,##0.000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8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1" xfId="1" applyFont="1" applyBorder="1" applyAlignment="1">
      <alignment horizontal="right" vertical="center" indent="1"/>
    </xf>
    <xf numFmtId="38" fontId="0" fillId="2" borderId="1" xfId="1" applyFont="1" applyFill="1" applyBorder="1">
      <alignment vertical="center"/>
    </xf>
    <xf numFmtId="38" fontId="0" fillId="0" borderId="1" xfId="1" applyFont="1" applyBorder="1" applyAlignment="1">
      <alignment horizontal="right" vertical="center"/>
    </xf>
    <xf numFmtId="38" fontId="0" fillId="3" borderId="1" xfId="1" applyFont="1" applyFill="1" applyBorder="1">
      <alignment vertical="center"/>
    </xf>
    <xf numFmtId="40" fontId="0" fillId="0" borderId="1" xfId="1" applyNumberFormat="1" applyFont="1" applyBorder="1" applyAlignment="1">
      <alignment horizontal="center" vertical="center"/>
    </xf>
    <xf numFmtId="38" fontId="0" fillId="4" borderId="1" xfId="1" applyFont="1" applyFill="1" applyBorder="1">
      <alignment vertical="center"/>
    </xf>
    <xf numFmtId="38" fontId="0" fillId="5" borderId="1" xfId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Fill="1" applyBorder="1" applyAlignment="1">
      <alignment horizontal="left" vertical="center"/>
    </xf>
    <xf numFmtId="38" fontId="4" fillId="0" borderId="0" xfId="1" applyFont="1">
      <alignment vertical="center"/>
    </xf>
    <xf numFmtId="38" fontId="0" fillId="7" borderId="1" xfId="1" applyFont="1" applyFill="1" applyBorder="1">
      <alignment vertical="center"/>
    </xf>
    <xf numFmtId="38" fontId="0" fillId="8" borderId="1" xfId="1" applyFont="1" applyFill="1" applyBorder="1">
      <alignment vertical="center"/>
    </xf>
    <xf numFmtId="9" fontId="0" fillId="0" borderId="2" xfId="2" applyFont="1" applyBorder="1" applyAlignment="1">
      <alignment horizontal="center" vertical="center"/>
    </xf>
    <xf numFmtId="9" fontId="0" fillId="9" borderId="2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0" fontId="4" fillId="0" borderId="1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38" fontId="11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38" fontId="5" fillId="0" borderId="1" xfId="1" applyFont="1" applyBorder="1">
      <alignment vertical="center"/>
    </xf>
    <xf numFmtId="38" fontId="0" fillId="11" borderId="1" xfId="1" applyFont="1" applyFill="1" applyBorder="1">
      <alignment vertical="center"/>
    </xf>
    <xf numFmtId="38" fontId="0" fillId="10" borderId="1" xfId="1" applyFont="1" applyFill="1" applyBorder="1">
      <alignment vertical="center"/>
    </xf>
    <xf numFmtId="38" fontId="0" fillId="12" borderId="1" xfId="1" applyFont="1" applyFill="1" applyBorder="1">
      <alignment vertical="center"/>
    </xf>
    <xf numFmtId="38" fontId="0" fillId="4" borderId="1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9" fontId="0" fillId="0" borderId="1" xfId="2" applyNumberFormat="1" applyFont="1" applyBorder="1" applyAlignment="1">
      <alignment horizontal="right" vertical="center" indent="1"/>
    </xf>
    <xf numFmtId="38" fontId="12" fillId="13" borderId="1" xfId="1" applyFont="1" applyFill="1" applyBorder="1">
      <alignment vertical="center"/>
    </xf>
    <xf numFmtId="38" fontId="0" fillId="13" borderId="1" xfId="1" applyFont="1" applyFill="1" applyBorder="1">
      <alignment vertical="center"/>
    </xf>
    <xf numFmtId="38" fontId="0" fillId="14" borderId="1" xfId="1" applyFont="1" applyFill="1" applyBorder="1">
      <alignment vertical="center"/>
    </xf>
    <xf numFmtId="0" fontId="0" fillId="0" borderId="7" xfId="0" applyBorder="1" applyAlignment="1">
      <alignment horizontal="center" vertical="center"/>
    </xf>
    <xf numFmtId="38" fontId="0" fillId="10" borderId="7" xfId="1" applyFont="1" applyFill="1" applyBorder="1">
      <alignment vertical="center"/>
    </xf>
    <xf numFmtId="38" fontId="0" fillId="0" borderId="7" xfId="1" applyFont="1" applyBorder="1">
      <alignment vertical="center"/>
    </xf>
    <xf numFmtId="38" fontId="0" fillId="0" borderId="8" xfId="1" applyFont="1" applyBorder="1" applyAlignment="1">
      <alignment horizontal="center" vertical="center"/>
    </xf>
    <xf numFmtId="38" fontId="0" fillId="10" borderId="8" xfId="1" applyFont="1" applyFill="1" applyBorder="1">
      <alignment vertical="center"/>
    </xf>
    <xf numFmtId="38" fontId="0" fillId="0" borderId="8" xfId="1" applyFont="1" applyBorder="1">
      <alignment vertical="center"/>
    </xf>
    <xf numFmtId="0" fontId="0" fillId="0" borderId="6" xfId="0" applyBorder="1" applyAlignment="1">
      <alignment horizontal="center" vertical="center"/>
    </xf>
    <xf numFmtId="38" fontId="0" fillId="0" borderId="6" xfId="1" applyFont="1" applyFill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 applyAlignment="1">
      <alignment horizontal="center" vertical="center"/>
    </xf>
    <xf numFmtId="38" fontId="0" fillId="2" borderId="8" xfId="1" applyFont="1" applyFill="1" applyBorder="1">
      <alignment vertical="center"/>
    </xf>
    <xf numFmtId="38" fontId="5" fillId="0" borderId="8" xfId="1" applyFont="1" applyBorder="1">
      <alignment vertical="center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Fill="1" applyBorder="1">
      <alignment vertical="center"/>
    </xf>
    <xf numFmtId="38" fontId="0" fillId="13" borderId="7" xfId="1" applyFont="1" applyFill="1" applyBorder="1">
      <alignment vertical="center"/>
    </xf>
    <xf numFmtId="38" fontId="0" fillId="0" borderId="8" xfId="1" applyFont="1" applyFill="1" applyBorder="1">
      <alignment vertical="center"/>
    </xf>
    <xf numFmtId="38" fontId="0" fillId="0" borderId="7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38" fontId="0" fillId="0" borderId="9" xfId="1" applyFont="1" applyBorder="1" applyAlignment="1">
      <alignment horizontal="center" vertical="center"/>
    </xf>
    <xf numFmtId="38" fontId="0" fillId="0" borderId="9" xfId="1" applyFont="1" applyBorder="1" applyAlignment="1">
      <alignment horizontal="right" vertical="center"/>
    </xf>
    <xf numFmtId="38" fontId="0" fillId="0" borderId="9" xfId="1" applyFont="1" applyBorder="1">
      <alignment vertical="center"/>
    </xf>
    <xf numFmtId="38" fontId="0" fillId="3" borderId="6" xfId="1" applyFont="1" applyFill="1" applyBorder="1" applyAlignment="1">
      <alignment horizontal="right" vertical="center"/>
    </xf>
    <xf numFmtId="38" fontId="0" fillId="0" borderId="10" xfId="1" applyFont="1" applyBorder="1">
      <alignment vertical="center"/>
    </xf>
    <xf numFmtId="12" fontId="0" fillId="0" borderId="1" xfId="1" applyNumberFormat="1" applyFont="1" applyBorder="1" applyAlignment="1">
      <alignment horizontal="center" vertical="center"/>
    </xf>
    <xf numFmtId="9" fontId="0" fillId="9" borderId="1" xfId="2" applyFont="1" applyFill="1" applyBorder="1" applyAlignment="1">
      <alignment horizontal="center" vertical="center"/>
    </xf>
    <xf numFmtId="38" fontId="0" fillId="7" borderId="1" xfId="1" applyFont="1" applyFill="1" applyBorder="1" applyAlignment="1">
      <alignment horizontal="right" vertical="center"/>
    </xf>
    <xf numFmtId="38" fontId="0" fillId="0" borderId="8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8" fontId="0" fillId="15" borderId="1" xfId="1" applyFont="1" applyFill="1" applyBorder="1">
      <alignment vertical="center"/>
    </xf>
    <xf numFmtId="38" fontId="0" fillId="15" borderId="1" xfId="1" applyFont="1" applyFill="1" applyBorder="1" applyAlignment="1">
      <alignment horizontal="right" vertical="center"/>
    </xf>
    <xf numFmtId="38" fontId="0" fillId="0" borderId="0" xfId="1" applyFont="1" applyFill="1">
      <alignment vertical="center"/>
    </xf>
    <xf numFmtId="38" fontId="4" fillId="0" borderId="0" xfId="1" applyFont="1" applyFill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8" fontId="0" fillId="0" borderId="5" xfId="1" applyFont="1" applyBorder="1">
      <alignment vertical="center"/>
    </xf>
    <xf numFmtId="38" fontId="0" fillId="0" borderId="5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0" xfId="1" applyFont="1" applyFill="1" applyBorder="1">
      <alignment vertical="center"/>
    </xf>
    <xf numFmtId="38" fontId="4" fillId="0" borderId="7" xfId="1" applyFont="1" applyBorder="1" applyAlignment="1">
      <alignment vertical="center" textRotation="255" wrapText="1"/>
    </xf>
    <xf numFmtId="0" fontId="4" fillId="0" borderId="9" xfId="0" applyFont="1" applyBorder="1" applyAlignment="1">
      <alignment vertical="center" textRotation="255" wrapText="1"/>
    </xf>
    <xf numFmtId="0" fontId="4" fillId="0" borderId="8" xfId="0" applyFont="1" applyBorder="1" applyAlignment="1">
      <alignment vertical="center" textRotation="255" wrapText="1"/>
    </xf>
    <xf numFmtId="38" fontId="6" fillId="6" borderId="0" xfId="1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38" fontId="0" fillId="0" borderId="3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10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38" fontId="6" fillId="16" borderId="0" xfId="1" applyFont="1" applyFill="1" applyAlignment="1">
      <alignment horizontal="center" vertical="center" wrapText="1"/>
    </xf>
    <xf numFmtId="0" fontId="6" fillId="16" borderId="0" xfId="0" applyFont="1" applyFill="1" applyAlignment="1">
      <alignment horizontal="center" vertical="center" wrapText="1"/>
    </xf>
    <xf numFmtId="178" fontId="0" fillId="0" borderId="0" xfId="1" applyNumberFormat="1" applyFont="1">
      <alignment vertical="center"/>
    </xf>
    <xf numFmtId="38" fontId="0" fillId="17" borderId="9" xfId="1" applyFont="1" applyFill="1" applyBorder="1" applyAlignment="1">
      <alignment horizontal="right" vertical="center"/>
    </xf>
    <xf numFmtId="38" fontId="0" fillId="17" borderId="1" xfId="1" applyFont="1" applyFill="1" applyBorder="1">
      <alignment vertical="center"/>
    </xf>
    <xf numFmtId="38" fontId="0" fillId="17" borderId="8" xfId="1" applyFont="1" applyFill="1" applyBorder="1">
      <alignment vertical="center"/>
    </xf>
    <xf numFmtId="38" fontId="0" fillId="0" borderId="15" xfId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EB08C-7B40-4055-B28C-5E1D90BB9572}">
  <dimension ref="B2:U73"/>
  <sheetViews>
    <sheetView tabSelected="1" zoomScaleNormal="100" workbookViewId="0">
      <selection activeCell="B1" sqref="B1"/>
    </sheetView>
  </sheetViews>
  <sheetFormatPr defaultColWidth="9" defaultRowHeight="18.75" x14ac:dyDescent="0.4"/>
  <cols>
    <col min="1" max="1" width="2.25" style="1" customWidth="1"/>
    <col min="2" max="2" width="3.5" style="1" customWidth="1"/>
    <col min="3" max="3" width="19.75" style="1" customWidth="1"/>
    <col min="4" max="7" width="14.375" style="1" customWidth="1"/>
    <col min="8" max="8" width="21.375" style="1" bestFit="1" customWidth="1"/>
    <col min="9" max="9" width="5.875" style="1" customWidth="1"/>
    <col min="10" max="10" width="20.625" style="1" customWidth="1"/>
    <col min="11" max="13" width="12.875" style="1" customWidth="1"/>
    <col min="14" max="14" width="4.5" style="1" customWidth="1"/>
    <col min="15" max="15" width="12.875" style="1" customWidth="1"/>
    <col min="16" max="16" width="24.625" style="1" customWidth="1"/>
    <col min="17" max="17" width="15.625" style="1" customWidth="1"/>
    <col min="18" max="18" width="13.25" style="1" customWidth="1"/>
    <col min="19" max="21" width="10.25" style="1" customWidth="1"/>
    <col min="22" max="22" width="12.875" style="1" customWidth="1"/>
    <col min="23" max="16384" width="9" style="1"/>
  </cols>
  <sheetData>
    <row r="2" spans="2:21" ht="30" x14ac:dyDescent="0.4">
      <c r="C2" s="99" t="s">
        <v>162</v>
      </c>
      <c r="D2" s="100"/>
      <c r="E2" s="100"/>
      <c r="F2" s="100"/>
      <c r="G2" s="100"/>
      <c r="H2" s="100"/>
      <c r="J2" s="99" t="s">
        <v>164</v>
      </c>
      <c r="K2" s="100"/>
      <c r="L2" s="100"/>
      <c r="M2" s="100"/>
      <c r="O2" s="96" t="s">
        <v>159</v>
      </c>
      <c r="P2" s="97"/>
      <c r="Q2" s="97"/>
      <c r="R2" s="98"/>
      <c r="S2" s="91" t="s">
        <v>120</v>
      </c>
      <c r="T2" s="92"/>
      <c r="U2" s="92"/>
    </row>
    <row r="3" spans="2:21" ht="19.5" thickBot="1" x14ac:dyDescent="0.45">
      <c r="C3" s="19" t="s">
        <v>170</v>
      </c>
      <c r="D3" s="19"/>
      <c r="E3" s="19"/>
      <c r="J3" s="19" t="s">
        <v>174</v>
      </c>
      <c r="K3" s="19"/>
      <c r="L3" s="19"/>
      <c r="O3" s="17" t="s">
        <v>85</v>
      </c>
      <c r="P3"/>
    </row>
    <row r="4" spans="2:21" ht="19.5" thickBot="1" x14ac:dyDescent="0.45">
      <c r="B4" s="88" t="s">
        <v>163</v>
      </c>
      <c r="C4" s="4"/>
      <c r="D4" s="93" t="s">
        <v>97</v>
      </c>
      <c r="E4" s="94"/>
      <c r="F4" s="94"/>
      <c r="G4" s="95"/>
      <c r="J4" s="3" t="s">
        <v>122</v>
      </c>
      <c r="K4" s="6">
        <v>100</v>
      </c>
      <c r="L4" s="4" t="s">
        <v>19</v>
      </c>
      <c r="O4" s="13" t="s">
        <v>59</v>
      </c>
      <c r="P4" s="13" t="s">
        <v>60</v>
      </c>
      <c r="Q4" s="30" t="s">
        <v>105</v>
      </c>
      <c r="R4" s="13" t="s">
        <v>61</v>
      </c>
      <c r="S4" s="31" t="s">
        <v>98</v>
      </c>
      <c r="T4" s="31" t="s">
        <v>99</v>
      </c>
      <c r="U4" s="31" t="s">
        <v>100</v>
      </c>
    </row>
    <row r="5" spans="2:21" ht="19.5" thickBot="1" x14ac:dyDescent="0.45">
      <c r="B5" s="89"/>
      <c r="C5" s="3"/>
      <c r="D5" s="30" t="s">
        <v>121</v>
      </c>
      <c r="E5" s="31" t="s">
        <v>98</v>
      </c>
      <c r="F5" s="31" t="s">
        <v>99</v>
      </c>
      <c r="G5" s="31" t="s">
        <v>100</v>
      </c>
      <c r="H5" s="4" t="s">
        <v>20</v>
      </c>
      <c r="J5" s="3" t="s">
        <v>125</v>
      </c>
      <c r="K5" s="36">
        <v>15000000</v>
      </c>
      <c r="L5" s="4" t="s">
        <v>18</v>
      </c>
      <c r="O5" s="13" t="s">
        <v>62</v>
      </c>
      <c r="P5" s="14" t="s">
        <v>63</v>
      </c>
      <c r="Q5" s="4"/>
      <c r="R5" s="4"/>
      <c r="S5" s="24"/>
      <c r="T5" s="24"/>
      <c r="U5" s="24"/>
    </row>
    <row r="6" spans="2:21" ht="19.5" thickBot="1" x14ac:dyDescent="0.45">
      <c r="B6" s="89"/>
      <c r="C6" s="3" t="s">
        <v>133</v>
      </c>
      <c r="D6" s="34">
        <f>+K10</f>
        <v>3000000</v>
      </c>
      <c r="E6" s="4">
        <f>+D6</f>
        <v>3000000</v>
      </c>
      <c r="F6" s="4"/>
      <c r="G6" s="4"/>
      <c r="H6" s="33" t="s">
        <v>8</v>
      </c>
      <c r="J6" s="3" t="s">
        <v>15</v>
      </c>
      <c r="K6" s="3" t="s">
        <v>5</v>
      </c>
      <c r="L6" s="4"/>
      <c r="O6" s="13"/>
      <c r="P6" s="14" t="s">
        <v>64</v>
      </c>
      <c r="Q6" s="36">
        <v>15000000</v>
      </c>
      <c r="R6" s="3" t="s">
        <v>110</v>
      </c>
      <c r="S6" s="26" t="s">
        <v>101</v>
      </c>
      <c r="T6" s="26"/>
      <c r="U6" s="26"/>
    </row>
    <row r="7" spans="2:21" ht="19.5" thickBot="1" x14ac:dyDescent="0.45">
      <c r="B7" s="89"/>
      <c r="C7" s="3" t="s">
        <v>113</v>
      </c>
      <c r="D7" s="35">
        <f>+Q7</f>
        <v>8000000</v>
      </c>
      <c r="E7" s="4">
        <f>+D7</f>
        <v>8000000</v>
      </c>
      <c r="F7" s="4"/>
      <c r="G7" s="4"/>
      <c r="H7" s="4"/>
      <c r="J7" s="3" t="s">
        <v>123</v>
      </c>
      <c r="K7" s="6">
        <f>+K4</f>
        <v>100</v>
      </c>
      <c r="L7" s="4" t="s">
        <v>16</v>
      </c>
      <c r="O7" s="13"/>
      <c r="P7" s="14" t="s">
        <v>65</v>
      </c>
      <c r="Q7" s="35">
        <v>8000000</v>
      </c>
      <c r="R7" s="3" t="s">
        <v>110</v>
      </c>
      <c r="S7" s="26" t="s">
        <v>101</v>
      </c>
      <c r="T7" s="26"/>
      <c r="U7" s="26"/>
    </row>
    <row r="8" spans="2:21" ht="19.5" thickBot="1" x14ac:dyDescent="0.45">
      <c r="B8" s="89"/>
      <c r="C8" s="13" t="s">
        <v>114</v>
      </c>
      <c r="D8" s="35">
        <f>+Q9</f>
        <v>3000000</v>
      </c>
      <c r="E8" s="4">
        <f>+D8</f>
        <v>3000000</v>
      </c>
      <c r="F8" s="4"/>
      <c r="G8" s="4"/>
      <c r="H8" s="4"/>
      <c r="J8" s="3" t="s">
        <v>124</v>
      </c>
      <c r="K8" s="42">
        <v>0.8</v>
      </c>
      <c r="L8" s="4"/>
      <c r="O8" s="13" t="s">
        <v>66</v>
      </c>
      <c r="P8" s="14" t="s">
        <v>67</v>
      </c>
      <c r="Q8" s="4"/>
      <c r="R8" s="3"/>
      <c r="S8" s="26"/>
      <c r="T8" s="26"/>
      <c r="U8" s="26"/>
    </row>
    <row r="9" spans="2:21" ht="19.5" thickBot="1" x14ac:dyDescent="0.45">
      <c r="B9" s="89"/>
      <c r="C9" s="13" t="s">
        <v>115</v>
      </c>
      <c r="D9" s="35">
        <f t="shared" ref="D9:D10" si="0">+Q10</f>
        <v>1000000</v>
      </c>
      <c r="E9" s="4"/>
      <c r="F9" s="4">
        <f>+D9</f>
        <v>1000000</v>
      </c>
      <c r="G9" s="4"/>
      <c r="H9" s="4"/>
      <c r="J9" s="3" t="s">
        <v>126</v>
      </c>
      <c r="K9" s="8">
        <f>+K8*K5</f>
        <v>12000000</v>
      </c>
      <c r="L9" s="4"/>
      <c r="O9" s="13"/>
      <c r="P9" s="14" t="s">
        <v>68</v>
      </c>
      <c r="Q9" s="35">
        <v>3000000</v>
      </c>
      <c r="R9" s="3" t="s">
        <v>110</v>
      </c>
      <c r="S9" s="26" t="s">
        <v>101</v>
      </c>
      <c r="T9" s="26"/>
      <c r="U9" s="26"/>
    </row>
    <row r="10" spans="2:21" ht="19.5" thickBot="1" x14ac:dyDescent="0.45">
      <c r="B10" s="89"/>
      <c r="C10" s="46" t="s">
        <v>116</v>
      </c>
      <c r="D10" s="47">
        <f t="shared" si="0"/>
        <v>1000000</v>
      </c>
      <c r="E10" s="48"/>
      <c r="F10" s="48"/>
      <c r="G10" s="48">
        <f>+D10</f>
        <v>1000000</v>
      </c>
      <c r="H10" s="48"/>
      <c r="J10" s="32" t="s">
        <v>127</v>
      </c>
      <c r="K10" s="34">
        <f>+K5-K9</f>
        <v>3000000</v>
      </c>
      <c r="L10" s="4" t="s">
        <v>18</v>
      </c>
      <c r="O10" s="13"/>
      <c r="P10" s="14" t="s">
        <v>69</v>
      </c>
      <c r="Q10" s="35">
        <v>1000000</v>
      </c>
      <c r="R10" s="3" t="s">
        <v>111</v>
      </c>
      <c r="S10" s="26"/>
      <c r="T10" s="26" t="s">
        <v>101</v>
      </c>
      <c r="U10" s="26"/>
    </row>
    <row r="11" spans="2:21" ht="20.25" thickTop="1" thickBot="1" x14ac:dyDescent="0.45">
      <c r="B11" s="89"/>
      <c r="C11" s="52" t="s">
        <v>134</v>
      </c>
      <c r="D11" s="53">
        <f>SUM(D8:D10)</f>
        <v>5000000</v>
      </c>
      <c r="E11" s="54">
        <f t="shared" ref="E11:G11" si="1">SUM(E8:E10)</f>
        <v>3000000</v>
      </c>
      <c r="F11" s="54">
        <f t="shared" si="1"/>
        <v>1000000</v>
      </c>
      <c r="G11" s="54">
        <f t="shared" si="1"/>
        <v>1000000</v>
      </c>
      <c r="H11" s="54"/>
      <c r="J11" s="77"/>
      <c r="O11" s="13"/>
      <c r="P11" s="14" t="s">
        <v>70</v>
      </c>
      <c r="Q11" s="35">
        <v>1000000</v>
      </c>
      <c r="R11" s="3" t="s">
        <v>112</v>
      </c>
      <c r="S11" s="26"/>
      <c r="T11" s="26"/>
      <c r="U11" s="26" t="s">
        <v>101</v>
      </c>
    </row>
    <row r="12" spans="2:21" ht="20.25" thickTop="1" thickBot="1" x14ac:dyDescent="0.45">
      <c r="B12" s="89"/>
      <c r="C12" s="49" t="s">
        <v>117</v>
      </c>
      <c r="D12" s="50">
        <f>+Q12</f>
        <v>500000</v>
      </c>
      <c r="E12" s="51">
        <f>+D12</f>
        <v>500000</v>
      </c>
      <c r="F12" s="51"/>
      <c r="G12" s="51"/>
      <c r="H12" s="51"/>
      <c r="J12" s="78" t="s">
        <v>175</v>
      </c>
      <c r="O12" s="13" t="s">
        <v>14</v>
      </c>
      <c r="P12" s="14" t="s">
        <v>84</v>
      </c>
      <c r="Q12" s="35">
        <v>500000</v>
      </c>
      <c r="R12" s="3" t="s">
        <v>110</v>
      </c>
      <c r="S12" s="26" t="s">
        <v>101</v>
      </c>
      <c r="T12" s="26"/>
      <c r="U12" s="26"/>
    </row>
    <row r="13" spans="2:21" ht="19.5" thickBot="1" x14ac:dyDescent="0.45">
      <c r="B13" s="89"/>
      <c r="C13" s="3" t="s">
        <v>118</v>
      </c>
      <c r="D13" s="35">
        <f>+Q14</f>
        <v>3000000</v>
      </c>
      <c r="E13" s="4">
        <f>+D13</f>
        <v>3000000</v>
      </c>
      <c r="F13" s="4"/>
      <c r="G13" s="4"/>
      <c r="H13" s="4"/>
      <c r="J13" s="32" t="s">
        <v>128</v>
      </c>
      <c r="K13" s="3">
        <v>3</v>
      </c>
      <c r="L13" s="4" t="s">
        <v>17</v>
      </c>
      <c r="O13" s="13" t="s">
        <v>71</v>
      </c>
      <c r="P13" s="14" t="s">
        <v>72</v>
      </c>
      <c r="Q13" s="4"/>
      <c r="R13" s="3"/>
      <c r="S13" s="26"/>
      <c r="T13" s="26"/>
      <c r="U13" s="26"/>
    </row>
    <row r="14" spans="2:21" ht="19.5" thickBot="1" x14ac:dyDescent="0.45">
      <c r="B14" s="89"/>
      <c r="C14" s="3" t="s">
        <v>119</v>
      </c>
      <c r="D14" s="35">
        <f t="shared" ref="D14:D16" si="2">+Q15</f>
        <v>11700000</v>
      </c>
      <c r="E14" s="4">
        <f>+D14</f>
        <v>11700000</v>
      </c>
      <c r="F14" s="4"/>
      <c r="G14" s="4"/>
      <c r="H14" s="4"/>
      <c r="J14" s="32" t="s">
        <v>129</v>
      </c>
      <c r="K14" s="76">
        <v>20000000</v>
      </c>
      <c r="L14" s="4" t="s">
        <v>18</v>
      </c>
      <c r="O14" s="13"/>
      <c r="P14" s="14" t="s">
        <v>73</v>
      </c>
      <c r="Q14" s="35">
        <v>3000000</v>
      </c>
      <c r="R14" s="3" t="s">
        <v>110</v>
      </c>
      <c r="S14" s="26" t="s">
        <v>101</v>
      </c>
      <c r="T14" s="26"/>
      <c r="U14" s="26"/>
    </row>
    <row r="15" spans="2:21" ht="19.5" thickBot="1" x14ac:dyDescent="0.45">
      <c r="B15" s="89"/>
      <c r="C15" s="3" t="s">
        <v>119</v>
      </c>
      <c r="D15" s="35">
        <f t="shared" si="2"/>
        <v>11525000</v>
      </c>
      <c r="E15" s="4"/>
      <c r="F15" s="4">
        <f>+D15</f>
        <v>11525000</v>
      </c>
      <c r="G15" s="4"/>
      <c r="H15" s="4"/>
      <c r="J15" s="32" t="s">
        <v>22</v>
      </c>
      <c r="K15" s="4">
        <v>5000000</v>
      </c>
      <c r="L15" s="4" t="s">
        <v>18</v>
      </c>
      <c r="O15" s="13"/>
      <c r="P15" s="14" t="s">
        <v>74</v>
      </c>
      <c r="Q15" s="35">
        <v>11700000</v>
      </c>
      <c r="R15" s="3" t="s">
        <v>110</v>
      </c>
      <c r="S15" s="26" t="s">
        <v>101</v>
      </c>
      <c r="T15" s="26"/>
      <c r="U15" s="26"/>
    </row>
    <row r="16" spans="2:21" ht="19.5" thickBot="1" x14ac:dyDescent="0.45">
      <c r="B16" s="89"/>
      <c r="C16" s="55" t="s">
        <v>119</v>
      </c>
      <c r="D16" s="47">
        <f t="shared" si="2"/>
        <v>6075000</v>
      </c>
      <c r="E16" s="48"/>
      <c r="F16" s="48"/>
      <c r="G16" s="48">
        <f>+D16</f>
        <v>6075000</v>
      </c>
      <c r="H16" s="48"/>
      <c r="J16" s="32" t="s">
        <v>130</v>
      </c>
      <c r="K16" s="4">
        <f>+K15*K13</f>
        <v>15000000</v>
      </c>
      <c r="L16" s="4" t="s">
        <v>18</v>
      </c>
      <c r="O16" s="13"/>
      <c r="P16" s="25" t="s">
        <v>102</v>
      </c>
      <c r="Q16" s="35">
        <v>11525000</v>
      </c>
      <c r="R16" s="3" t="s">
        <v>111</v>
      </c>
      <c r="S16" s="26"/>
      <c r="T16" s="26" t="s">
        <v>101</v>
      </c>
      <c r="U16" s="26"/>
    </row>
    <row r="17" spans="2:21" ht="20.25" thickTop="1" thickBot="1" x14ac:dyDescent="0.45">
      <c r="B17" s="89"/>
      <c r="C17" s="58" t="s">
        <v>135</v>
      </c>
      <c r="D17" s="53">
        <f>SUM(D12:D16)</f>
        <v>32800000</v>
      </c>
      <c r="E17" s="54">
        <f t="shared" ref="E17:G17" si="3">SUM(E12:E16)</f>
        <v>15200000</v>
      </c>
      <c r="F17" s="54">
        <f t="shared" si="3"/>
        <v>11525000</v>
      </c>
      <c r="G17" s="54">
        <f t="shared" si="3"/>
        <v>6075000</v>
      </c>
      <c r="H17" s="54"/>
      <c r="J17" s="32" t="s">
        <v>131</v>
      </c>
      <c r="K17" s="7">
        <f>+K14-K16</f>
        <v>5000000</v>
      </c>
      <c r="L17" s="4" t="s">
        <v>18</v>
      </c>
      <c r="N17" s="16"/>
      <c r="O17" s="13"/>
      <c r="P17" s="25" t="s">
        <v>103</v>
      </c>
      <c r="Q17" s="35">
        <v>6075000</v>
      </c>
      <c r="R17" s="3" t="s">
        <v>112</v>
      </c>
      <c r="S17" s="26"/>
      <c r="T17" s="26"/>
      <c r="U17" s="26" t="s">
        <v>101</v>
      </c>
    </row>
    <row r="18" spans="2:21" ht="20.25" thickTop="1" thickBot="1" x14ac:dyDescent="0.45">
      <c r="B18" s="89"/>
      <c r="C18" s="73" t="s">
        <v>157</v>
      </c>
      <c r="D18" s="56">
        <f>+K17</f>
        <v>5000000</v>
      </c>
      <c r="E18" s="51">
        <f>+D18</f>
        <v>5000000</v>
      </c>
      <c r="F18" s="51"/>
      <c r="G18" s="51"/>
      <c r="H18" s="57" t="s">
        <v>21</v>
      </c>
      <c r="N18" s="15"/>
      <c r="O18" s="74" t="s">
        <v>0</v>
      </c>
      <c r="P18" s="25" t="s">
        <v>75</v>
      </c>
      <c r="Q18" s="75">
        <v>20000000</v>
      </c>
      <c r="R18" s="32" t="s">
        <v>110</v>
      </c>
      <c r="S18" s="38" t="s">
        <v>109</v>
      </c>
      <c r="T18" s="38"/>
      <c r="U18" s="38"/>
    </row>
    <row r="19" spans="2:21" ht="19.5" thickBot="1" x14ac:dyDescent="0.45">
      <c r="B19" s="90"/>
      <c r="C19" s="3" t="s">
        <v>158</v>
      </c>
      <c r="D19" s="4">
        <f>+D18+D17+D11+D7+D6</f>
        <v>53800000</v>
      </c>
      <c r="E19" s="4">
        <f t="shared" ref="E19:G19" si="4">+E18+E17+E11+E7+E6</f>
        <v>34200000</v>
      </c>
      <c r="F19" s="4">
        <f t="shared" si="4"/>
        <v>12525000</v>
      </c>
      <c r="G19" s="4">
        <f t="shared" si="4"/>
        <v>7075000</v>
      </c>
      <c r="H19" s="4"/>
      <c r="N19" s="15"/>
      <c r="O19" s="14"/>
      <c r="P19" s="28" t="s">
        <v>106</v>
      </c>
      <c r="Q19" s="4">
        <f>SUM(Q5:Q18)</f>
        <v>80800000</v>
      </c>
      <c r="R19" s="4"/>
      <c r="S19" s="39"/>
      <c r="T19" s="39"/>
      <c r="U19" s="39"/>
    </row>
    <row r="20" spans="2:21" ht="19.5" thickBot="1" x14ac:dyDescent="0.45">
      <c r="N20" s="15"/>
      <c r="O20" s="17" t="s">
        <v>86</v>
      </c>
      <c r="P20"/>
      <c r="S20" s="40"/>
      <c r="T20" s="40"/>
      <c r="U20" s="40"/>
    </row>
    <row r="21" spans="2:21" ht="19.5" thickBot="1" x14ac:dyDescent="0.45">
      <c r="C21" s="19" t="s">
        <v>171</v>
      </c>
      <c r="J21" s="19" t="s">
        <v>176</v>
      </c>
      <c r="O21" s="13" t="s">
        <v>59</v>
      </c>
      <c r="P21" s="13" t="s">
        <v>76</v>
      </c>
      <c r="Q21" s="3" t="s">
        <v>77</v>
      </c>
      <c r="R21" s="13" t="s">
        <v>28</v>
      </c>
      <c r="S21" s="41" t="s">
        <v>98</v>
      </c>
      <c r="T21" s="41" t="s">
        <v>99</v>
      </c>
      <c r="U21" s="41" t="s">
        <v>100</v>
      </c>
    </row>
    <row r="22" spans="2:21" ht="19.5" customHeight="1" thickBot="1" x14ac:dyDescent="0.45">
      <c r="B22" s="88" t="s">
        <v>165</v>
      </c>
      <c r="C22" s="81"/>
      <c r="D22" s="93" t="s">
        <v>97</v>
      </c>
      <c r="E22" s="94"/>
      <c r="F22" s="94"/>
      <c r="G22" s="95"/>
      <c r="J22" s="3" t="s">
        <v>26</v>
      </c>
      <c r="K22" s="3" t="s">
        <v>27</v>
      </c>
      <c r="L22" s="3" t="s">
        <v>31</v>
      </c>
      <c r="M22" s="3" t="s">
        <v>28</v>
      </c>
      <c r="O22" s="13" t="s">
        <v>78</v>
      </c>
      <c r="P22" s="14" t="s">
        <v>79</v>
      </c>
      <c r="Q22" s="43">
        <v>150000</v>
      </c>
      <c r="R22" s="3" t="s">
        <v>110</v>
      </c>
      <c r="S22" s="38" t="s">
        <v>101</v>
      </c>
      <c r="T22" s="29"/>
      <c r="U22" s="29"/>
    </row>
    <row r="23" spans="2:21" ht="19.5" thickBot="1" x14ac:dyDescent="0.45">
      <c r="B23" s="89"/>
      <c r="C23" s="82"/>
      <c r="D23" s="3" t="s">
        <v>1</v>
      </c>
      <c r="E23" s="31" t="s">
        <v>98</v>
      </c>
      <c r="F23" s="31" t="s">
        <v>99</v>
      </c>
      <c r="G23" s="31" t="s">
        <v>100</v>
      </c>
      <c r="H23" s="4" t="s">
        <v>20</v>
      </c>
      <c r="J23" s="3" t="s">
        <v>132</v>
      </c>
      <c r="K23" s="4" t="s">
        <v>24</v>
      </c>
      <c r="L23" s="44">
        <f>+Q22</f>
        <v>150000</v>
      </c>
      <c r="M23" s="31" t="s">
        <v>98</v>
      </c>
      <c r="N23" s="16"/>
      <c r="O23" s="13" t="s">
        <v>23</v>
      </c>
      <c r="P23" s="14" t="s">
        <v>80</v>
      </c>
      <c r="Q23" s="43">
        <v>1350000</v>
      </c>
      <c r="R23" s="3" t="s">
        <v>110</v>
      </c>
      <c r="S23" s="38" t="s">
        <v>101</v>
      </c>
      <c r="T23" s="29"/>
      <c r="U23" s="29"/>
    </row>
    <row r="24" spans="2:21" ht="19.5" thickBot="1" x14ac:dyDescent="0.45">
      <c r="B24" s="89"/>
      <c r="C24" s="82" t="str">
        <f t="shared" ref="C24:C25" si="5">+C6</f>
        <v>宅地</v>
      </c>
      <c r="D24" s="4">
        <f>SUM(E24:G24)</f>
        <v>3000000</v>
      </c>
      <c r="E24" s="4">
        <f>+E6</f>
        <v>3000000</v>
      </c>
      <c r="F24" s="4">
        <f t="shared" ref="F24:G24" si="6">+F6</f>
        <v>0</v>
      </c>
      <c r="G24" s="4">
        <f t="shared" si="6"/>
        <v>0</v>
      </c>
      <c r="H24" s="4"/>
      <c r="J24" s="3" t="s">
        <v>23</v>
      </c>
      <c r="K24" s="4" t="s">
        <v>25</v>
      </c>
      <c r="L24" s="44">
        <f>+Q23</f>
        <v>1350000</v>
      </c>
      <c r="M24" s="31" t="s">
        <v>98</v>
      </c>
      <c r="N24" s="15"/>
      <c r="O24" s="13"/>
      <c r="P24" s="28" t="s">
        <v>107</v>
      </c>
      <c r="Q24" s="4">
        <f>SUM(Q22:Q23)</f>
        <v>1500000</v>
      </c>
      <c r="R24" s="3"/>
      <c r="S24" s="29"/>
      <c r="T24" s="29"/>
      <c r="U24" s="29"/>
    </row>
    <row r="25" spans="2:21" ht="19.5" thickBot="1" x14ac:dyDescent="0.45">
      <c r="B25" s="89"/>
      <c r="C25" s="82" t="str">
        <f t="shared" si="5"/>
        <v>家屋</v>
      </c>
      <c r="D25" s="4">
        <f t="shared" ref="D25:D28" si="7">SUM(E25:G25)</f>
        <v>8000000</v>
      </c>
      <c r="E25" s="4">
        <f>+E7</f>
        <v>8000000</v>
      </c>
      <c r="F25" s="4">
        <f>+F7</f>
        <v>0</v>
      </c>
      <c r="G25" s="4">
        <f>+G7</f>
        <v>0</v>
      </c>
      <c r="H25" s="4"/>
      <c r="J25" s="3"/>
      <c r="K25" s="4" t="s">
        <v>1</v>
      </c>
      <c r="L25" s="4">
        <f>SUM(L23:L24)</f>
        <v>1500000</v>
      </c>
      <c r="M25" s="4"/>
      <c r="N25" s="15"/>
      <c r="O25" s="18" t="s">
        <v>87</v>
      </c>
      <c r="P25"/>
      <c r="S25" s="40"/>
      <c r="T25" s="40"/>
      <c r="U25" s="40"/>
    </row>
    <row r="26" spans="2:21" ht="19.5" thickBot="1" x14ac:dyDescent="0.45">
      <c r="B26" s="89"/>
      <c r="C26" s="82" t="str">
        <f>+C11</f>
        <v>（有価証券　計）</v>
      </c>
      <c r="D26" s="4">
        <f t="shared" si="7"/>
        <v>5000000</v>
      </c>
      <c r="E26" s="4">
        <f>+E11</f>
        <v>3000000</v>
      </c>
      <c r="F26" s="4">
        <f t="shared" ref="F26:G26" si="8">+F11</f>
        <v>1000000</v>
      </c>
      <c r="G26" s="4">
        <f t="shared" si="8"/>
        <v>1000000</v>
      </c>
      <c r="H26" s="4"/>
      <c r="N26" s="15"/>
      <c r="O26" s="13" t="s">
        <v>59</v>
      </c>
      <c r="P26" s="13" t="s">
        <v>81</v>
      </c>
      <c r="Q26" s="3" t="s">
        <v>77</v>
      </c>
      <c r="R26" s="13" t="s">
        <v>82</v>
      </c>
      <c r="S26" s="41" t="s">
        <v>98</v>
      </c>
      <c r="T26" s="41" t="s">
        <v>99</v>
      </c>
      <c r="U26" s="41" t="s">
        <v>100</v>
      </c>
    </row>
    <row r="27" spans="2:21" ht="19.5" thickBot="1" x14ac:dyDescent="0.45">
      <c r="B27" s="89"/>
      <c r="C27" s="82" t="str">
        <f>+C17</f>
        <v>（現金預金　計）</v>
      </c>
      <c r="D27" s="4">
        <f t="shared" si="7"/>
        <v>32800000</v>
      </c>
      <c r="E27" s="4">
        <f>+E17</f>
        <v>15200000</v>
      </c>
      <c r="F27" s="4">
        <f t="shared" ref="F27:G27" si="9">+F17</f>
        <v>11525000</v>
      </c>
      <c r="G27" s="4">
        <f t="shared" si="9"/>
        <v>6075000</v>
      </c>
      <c r="H27" s="4"/>
      <c r="J27" s="19" t="s">
        <v>177</v>
      </c>
      <c r="O27" s="13" t="s">
        <v>83</v>
      </c>
      <c r="P27" s="14" t="s">
        <v>104</v>
      </c>
      <c r="Q27" s="45">
        <v>1100000</v>
      </c>
      <c r="R27" s="3" t="s">
        <v>111</v>
      </c>
      <c r="S27" s="38"/>
      <c r="T27" s="38" t="s">
        <v>109</v>
      </c>
      <c r="U27" s="38"/>
    </row>
    <row r="28" spans="2:21" ht="19.5" thickBot="1" x14ac:dyDescent="0.45">
      <c r="B28" s="89"/>
      <c r="C28" s="83" t="str">
        <f>+C18</f>
        <v>生命保険</v>
      </c>
      <c r="D28" s="48">
        <f t="shared" si="7"/>
        <v>5000000</v>
      </c>
      <c r="E28" s="48">
        <f>+E18</f>
        <v>5000000</v>
      </c>
      <c r="F28" s="48">
        <f t="shared" ref="F28:G28" si="10">+F18</f>
        <v>0</v>
      </c>
      <c r="G28" s="48">
        <f t="shared" si="10"/>
        <v>0</v>
      </c>
      <c r="H28" s="48"/>
      <c r="J28" s="3" t="s">
        <v>29</v>
      </c>
      <c r="K28" s="3" t="s">
        <v>30</v>
      </c>
      <c r="L28" s="3" t="s">
        <v>31</v>
      </c>
      <c r="M28" s="3"/>
      <c r="O28" s="13" t="s">
        <v>83</v>
      </c>
      <c r="P28" s="14" t="s">
        <v>104</v>
      </c>
      <c r="Q28" s="45">
        <v>1100000</v>
      </c>
      <c r="R28" s="3" t="s">
        <v>112</v>
      </c>
      <c r="S28" s="38"/>
      <c r="T28" s="38"/>
      <c r="U28" s="38" t="s">
        <v>109</v>
      </c>
    </row>
    <row r="29" spans="2:21" ht="20.25" thickTop="1" thickBot="1" x14ac:dyDescent="0.45">
      <c r="B29" s="89"/>
      <c r="C29" s="84" t="s">
        <v>136</v>
      </c>
      <c r="D29" s="54">
        <f>SUM(E29:G29)</f>
        <v>53800000</v>
      </c>
      <c r="E29" s="54">
        <f>SUM(E24:E28)</f>
        <v>34200000</v>
      </c>
      <c r="F29" s="54">
        <f>SUM(F24:F28)</f>
        <v>12525000</v>
      </c>
      <c r="G29" s="54">
        <f t="shared" ref="G29" si="11">SUM(G24:G28)</f>
        <v>7075000</v>
      </c>
      <c r="H29" s="54"/>
      <c r="J29" s="41" t="s">
        <v>99</v>
      </c>
      <c r="K29" s="4" t="s">
        <v>32</v>
      </c>
      <c r="L29" s="103">
        <v>1100000</v>
      </c>
      <c r="M29" s="4"/>
      <c r="O29" s="13"/>
      <c r="P29" s="28" t="s">
        <v>108</v>
      </c>
      <c r="Q29" s="4">
        <f>SUM(Q27:Q28)</f>
        <v>2200000</v>
      </c>
      <c r="R29" s="4"/>
      <c r="S29" s="29"/>
      <c r="T29" s="29"/>
      <c r="U29" s="29"/>
    </row>
    <row r="30" spans="2:21" ht="20.25" thickTop="1" thickBot="1" x14ac:dyDescent="0.45">
      <c r="B30" s="89"/>
      <c r="C30" s="85" t="s">
        <v>137</v>
      </c>
      <c r="D30" s="51">
        <f t="shared" ref="D30:D36" si="12">SUM(E30:G30)</f>
        <v>11000000</v>
      </c>
      <c r="E30" s="51">
        <f>+E6+E7</f>
        <v>11000000</v>
      </c>
      <c r="F30" s="51"/>
      <c r="G30" s="51"/>
      <c r="H30" s="51"/>
      <c r="J30" s="41" t="s">
        <v>100</v>
      </c>
      <c r="K30" s="4" t="s">
        <v>32</v>
      </c>
      <c r="L30" s="103">
        <v>1100000</v>
      </c>
      <c r="M30" s="4"/>
      <c r="O30" s="79" t="s">
        <v>101</v>
      </c>
      <c r="P30" s="1" t="s">
        <v>160</v>
      </c>
    </row>
    <row r="31" spans="2:21" ht="19.5" thickBot="1" x14ac:dyDescent="0.45">
      <c r="B31" s="89"/>
      <c r="C31" s="82" t="str">
        <f>+J23</f>
        <v>債務（固定資産税）</v>
      </c>
      <c r="D31" s="27">
        <f t="shared" si="12"/>
        <v>150000</v>
      </c>
      <c r="E31" s="44">
        <f>+L23</f>
        <v>150000</v>
      </c>
      <c r="F31" s="4"/>
      <c r="G31" s="4"/>
      <c r="H31" s="4"/>
      <c r="J31" s="3"/>
      <c r="K31" s="4" t="s">
        <v>1</v>
      </c>
      <c r="L31" s="4">
        <f>SUM(L29:L30)</f>
        <v>2200000</v>
      </c>
      <c r="M31" s="4"/>
      <c r="O31" s="80" t="s">
        <v>109</v>
      </c>
      <c r="P31" s="1" t="s">
        <v>161</v>
      </c>
    </row>
    <row r="32" spans="2:21" ht="19.5" thickBot="1" x14ac:dyDescent="0.45">
      <c r="B32" s="89"/>
      <c r="C32" s="83" t="str">
        <f>+J24</f>
        <v>葬式費用</v>
      </c>
      <c r="D32" s="59">
        <f t="shared" si="12"/>
        <v>1350000</v>
      </c>
      <c r="E32" s="60">
        <f>+L24</f>
        <v>1350000</v>
      </c>
      <c r="F32" s="48"/>
      <c r="G32" s="48"/>
      <c r="H32" s="48"/>
    </row>
    <row r="33" spans="2:21" ht="20.25" thickTop="1" thickBot="1" x14ac:dyDescent="0.45">
      <c r="B33" s="89"/>
      <c r="C33" s="84" t="s">
        <v>138</v>
      </c>
      <c r="D33" s="53">
        <f t="shared" si="12"/>
        <v>1500000</v>
      </c>
      <c r="E33" s="53">
        <f t="shared" ref="E33:G33" si="13">SUM(E31:E32)</f>
        <v>1500000</v>
      </c>
      <c r="F33" s="53">
        <f t="shared" si="13"/>
        <v>0</v>
      </c>
      <c r="G33" s="53">
        <f t="shared" si="13"/>
        <v>0</v>
      </c>
      <c r="H33" s="54"/>
      <c r="O33" s="105" t="s">
        <v>180</v>
      </c>
      <c r="P33" s="106"/>
      <c r="Q33" s="106"/>
      <c r="R33" s="106"/>
      <c r="S33" s="106"/>
      <c r="T33" s="106"/>
      <c r="U33" s="107"/>
    </row>
    <row r="34" spans="2:21" ht="20.25" thickTop="1" thickBot="1" x14ac:dyDescent="0.45">
      <c r="B34" s="89"/>
      <c r="C34" s="84" t="s">
        <v>139</v>
      </c>
      <c r="D34" s="53">
        <f t="shared" si="12"/>
        <v>52300000</v>
      </c>
      <c r="E34" s="53">
        <f>+E29-E33</f>
        <v>32700000</v>
      </c>
      <c r="F34" s="53">
        <f>+F29-F33</f>
        <v>12525000</v>
      </c>
      <c r="G34" s="53">
        <f t="shared" ref="G34" si="14">+G29-G33</f>
        <v>7075000</v>
      </c>
      <c r="H34" s="54" t="s">
        <v>142</v>
      </c>
      <c r="O34" s="108"/>
      <c r="P34" s="109"/>
      <c r="Q34" s="109"/>
      <c r="R34" s="109"/>
      <c r="S34" s="109"/>
      <c r="T34" s="109"/>
      <c r="U34" s="110"/>
    </row>
    <row r="35" spans="2:21" ht="20.25" thickTop="1" thickBot="1" x14ac:dyDescent="0.45">
      <c r="B35" s="89"/>
      <c r="C35" s="85" t="s">
        <v>33</v>
      </c>
      <c r="D35" s="61">
        <f t="shared" si="12"/>
        <v>2200000</v>
      </c>
      <c r="E35" s="51"/>
      <c r="F35" s="104">
        <f>+L29</f>
        <v>1100000</v>
      </c>
      <c r="G35" s="104">
        <f>+L30</f>
        <v>1100000</v>
      </c>
      <c r="H35" s="51"/>
    </row>
    <row r="36" spans="2:21" ht="19.5" thickBot="1" x14ac:dyDescent="0.45">
      <c r="B36" s="90"/>
      <c r="C36" s="86" t="s">
        <v>140</v>
      </c>
      <c r="D36" s="27">
        <f t="shared" si="12"/>
        <v>54500000</v>
      </c>
      <c r="E36" s="27">
        <f>ROUNDDOWN(+E35+E34,-3)</f>
        <v>32700000</v>
      </c>
      <c r="F36" s="27">
        <f t="shared" ref="F36" si="15">ROUNDDOWN(+F35+F34,-3)</f>
        <v>13625000</v>
      </c>
      <c r="G36" s="27">
        <f>ROUNDDOWN(+G35+G34,-3)</f>
        <v>8175000</v>
      </c>
      <c r="H36" s="4" t="s">
        <v>141</v>
      </c>
    </row>
    <row r="38" spans="2:21" ht="19.5" thickBot="1" x14ac:dyDescent="0.45">
      <c r="C38" s="19" t="s">
        <v>172</v>
      </c>
      <c r="J38" s="19" t="s">
        <v>178</v>
      </c>
    </row>
    <row r="39" spans="2:21" ht="19.5" thickBot="1" x14ac:dyDescent="0.45">
      <c r="B39" s="88" t="s">
        <v>166</v>
      </c>
      <c r="C39" s="4"/>
      <c r="D39" s="93" t="s">
        <v>97</v>
      </c>
      <c r="E39" s="94"/>
      <c r="F39" s="94"/>
      <c r="G39" s="95"/>
      <c r="J39" s="1" t="s">
        <v>50</v>
      </c>
    </row>
    <row r="40" spans="2:21" ht="19.5" thickBot="1" x14ac:dyDescent="0.45">
      <c r="B40" s="89"/>
      <c r="C40" s="3"/>
      <c r="D40" s="41" t="s">
        <v>143</v>
      </c>
      <c r="E40" s="41" t="s">
        <v>98</v>
      </c>
      <c r="F40" s="41" t="s">
        <v>99</v>
      </c>
      <c r="G40" s="41" t="s">
        <v>100</v>
      </c>
      <c r="H40" s="4" t="s">
        <v>58</v>
      </c>
      <c r="J40" s="3" t="s">
        <v>45</v>
      </c>
      <c r="K40" s="4">
        <f>+D45</f>
        <v>54500000</v>
      </c>
      <c r="L40" s="1" t="s">
        <v>53</v>
      </c>
    </row>
    <row r="41" spans="2:21" ht="19.5" thickBot="1" x14ac:dyDescent="0.45">
      <c r="B41" s="89"/>
      <c r="C41" s="3" t="s">
        <v>42</v>
      </c>
      <c r="D41" s="8">
        <f>+D19</f>
        <v>53800000</v>
      </c>
      <c r="E41" s="8">
        <f t="shared" ref="E41:G41" si="16">+E19</f>
        <v>34200000</v>
      </c>
      <c r="F41" s="8">
        <f t="shared" si="16"/>
        <v>12525000</v>
      </c>
      <c r="G41" s="8">
        <f t="shared" si="16"/>
        <v>7075000</v>
      </c>
      <c r="H41" s="4" t="s">
        <v>43</v>
      </c>
      <c r="J41" s="3" t="s">
        <v>37</v>
      </c>
      <c r="K41" s="70">
        <v>0.5</v>
      </c>
    </row>
    <row r="42" spans="2:21" ht="19.5" thickBot="1" x14ac:dyDescent="0.45">
      <c r="B42" s="89"/>
      <c r="C42" s="55" t="s">
        <v>44</v>
      </c>
      <c r="D42" s="62">
        <f>+D33</f>
        <v>1500000</v>
      </c>
      <c r="E42" s="62">
        <f t="shared" ref="E42:G42" si="17">+E33</f>
        <v>1500000</v>
      </c>
      <c r="F42" s="62">
        <f t="shared" si="17"/>
        <v>0</v>
      </c>
      <c r="G42" s="62">
        <f t="shared" si="17"/>
        <v>0</v>
      </c>
      <c r="H42" s="48" t="s">
        <v>47</v>
      </c>
      <c r="J42" s="3" t="s">
        <v>38</v>
      </c>
      <c r="K42" s="4">
        <f>+K40*K41</f>
        <v>27250000</v>
      </c>
      <c r="L42" s="1" t="s">
        <v>54</v>
      </c>
    </row>
    <row r="43" spans="2:21" ht="20.25" thickTop="1" thickBot="1" x14ac:dyDescent="0.45">
      <c r="B43" s="89"/>
      <c r="C43" s="58" t="s">
        <v>144</v>
      </c>
      <c r="D43" s="64">
        <f>SUM(E43:G43)</f>
        <v>52300000</v>
      </c>
      <c r="E43" s="64">
        <f t="shared" ref="E43:G43" si="18">+E41-E42</f>
        <v>32700000</v>
      </c>
      <c r="F43" s="64">
        <f t="shared" si="18"/>
        <v>12525000</v>
      </c>
      <c r="G43" s="64">
        <f t="shared" si="18"/>
        <v>7075000</v>
      </c>
      <c r="H43" s="54" t="str">
        <f>+H34</f>
        <v>赤字の時はゼロ</v>
      </c>
      <c r="J43" s="3" t="s">
        <v>154</v>
      </c>
      <c r="K43" s="4">
        <v>160000000</v>
      </c>
      <c r="L43" s="1" t="s">
        <v>55</v>
      </c>
    </row>
    <row r="44" spans="2:21" ht="20.25" thickTop="1" thickBot="1" x14ac:dyDescent="0.45">
      <c r="B44" s="89"/>
      <c r="C44" s="65" t="s">
        <v>145</v>
      </c>
      <c r="D44" s="66">
        <f>SUM(E44:G44)</f>
        <v>2200000</v>
      </c>
      <c r="E44" s="66">
        <v>0</v>
      </c>
      <c r="F44" s="102">
        <f>+L29</f>
        <v>1100000</v>
      </c>
      <c r="G44" s="102">
        <f>+L30</f>
        <v>1100000</v>
      </c>
      <c r="H44" s="67" t="s">
        <v>48</v>
      </c>
      <c r="J44" s="1" t="s">
        <v>51</v>
      </c>
      <c r="N44" s="2"/>
      <c r="O44" s="2"/>
      <c r="P44" s="2"/>
      <c r="Q44" s="2"/>
      <c r="R44" s="2"/>
      <c r="S44" s="2"/>
      <c r="T44" s="2"/>
      <c r="U44" s="2"/>
    </row>
    <row r="45" spans="2:21" ht="20.25" thickTop="1" thickBot="1" x14ac:dyDescent="0.45">
      <c r="B45" s="90"/>
      <c r="C45" s="58" t="s">
        <v>146</v>
      </c>
      <c r="D45" s="68">
        <f>SUM(E45:G45)</f>
        <v>54500000</v>
      </c>
      <c r="E45" s="64">
        <f>ROUNDDOWN(+E44+E43,-3)</f>
        <v>32700000</v>
      </c>
      <c r="F45" s="64">
        <f t="shared" ref="F45" si="19">ROUNDDOWN(+F44+F43,-3)</f>
        <v>13625000</v>
      </c>
      <c r="G45" s="64">
        <f>ROUNDDOWN(+G44+G43,-3)</f>
        <v>8175000</v>
      </c>
      <c r="H45" s="54" t="s">
        <v>141</v>
      </c>
      <c r="J45" s="3" t="s">
        <v>155</v>
      </c>
      <c r="K45" s="4">
        <f>+E19</f>
        <v>34200000</v>
      </c>
    </row>
    <row r="46" spans="2:21" ht="19.5" thickBot="1" x14ac:dyDescent="0.45">
      <c r="C46" s="49"/>
      <c r="D46" s="63"/>
      <c r="E46" s="63"/>
      <c r="F46" s="63"/>
      <c r="G46" s="63"/>
      <c r="H46" s="51"/>
      <c r="J46" s="3" t="str">
        <f>+C42</f>
        <v>債務及び葬式費用</v>
      </c>
      <c r="K46" s="4">
        <f>+D42</f>
        <v>1500000</v>
      </c>
    </row>
    <row r="47" spans="2:21" ht="19.5" thickBot="1" x14ac:dyDescent="0.45">
      <c r="B47" s="88" t="s">
        <v>167</v>
      </c>
      <c r="C47" s="3" t="s">
        <v>9</v>
      </c>
      <c r="D47" s="72">
        <f>+K59</f>
        <v>48000000</v>
      </c>
      <c r="E47" s="8"/>
      <c r="F47" s="8"/>
      <c r="G47" s="8"/>
      <c r="H47" s="4" t="s">
        <v>49</v>
      </c>
      <c r="J47" s="3" t="s">
        <v>39</v>
      </c>
      <c r="K47" s="4">
        <f>ROUNDDOWN(+K45-K46,-3)</f>
        <v>32700000</v>
      </c>
      <c r="L47" s="1" t="s">
        <v>156</v>
      </c>
    </row>
    <row r="48" spans="2:21" ht="19.5" thickBot="1" x14ac:dyDescent="0.45">
      <c r="B48" s="89"/>
      <c r="C48" s="3" t="s">
        <v>40</v>
      </c>
      <c r="D48" s="37">
        <f>+G64</f>
        <v>650000</v>
      </c>
      <c r="E48" s="8"/>
      <c r="F48" s="8"/>
      <c r="G48" s="8"/>
      <c r="H48" s="4" t="s">
        <v>49</v>
      </c>
      <c r="J48" s="1" t="s">
        <v>52</v>
      </c>
    </row>
    <row r="49" spans="2:12" ht="19.5" thickBot="1" x14ac:dyDescent="0.45">
      <c r="B49" s="89"/>
      <c r="C49" s="3" t="s">
        <v>11</v>
      </c>
      <c r="D49" s="10">
        <f>SUM(E49:G49)</f>
        <v>1</v>
      </c>
      <c r="E49" s="10">
        <f>1-G49-F49</f>
        <v>0.6</v>
      </c>
      <c r="F49" s="10">
        <f>ROUNDDOWN(+F45/$D$45,2)</f>
        <v>0.25</v>
      </c>
      <c r="G49" s="10">
        <f>ROUNDDOWN(+G45/$D$45,2)</f>
        <v>0.15</v>
      </c>
      <c r="H49" s="4"/>
      <c r="J49" s="4" t="s">
        <v>40</v>
      </c>
      <c r="K49" s="11">
        <f>+D48</f>
        <v>650000</v>
      </c>
    </row>
    <row r="50" spans="2:12" ht="19.5" thickBot="1" x14ac:dyDescent="0.45">
      <c r="B50" s="89"/>
      <c r="C50" s="3" t="s">
        <v>12</v>
      </c>
      <c r="D50" s="27">
        <f>SUM(E50:G50)</f>
        <v>650000</v>
      </c>
      <c r="E50" s="4">
        <f>+$D$48*E49</f>
        <v>390000</v>
      </c>
      <c r="F50" s="4">
        <f>+$D$48*F49</f>
        <v>162500</v>
      </c>
      <c r="G50" s="4">
        <f>+$D$48*G49</f>
        <v>97500</v>
      </c>
      <c r="H50" s="4"/>
      <c r="J50" s="4" t="s">
        <v>169</v>
      </c>
      <c r="K50" s="4">
        <f>+K47</f>
        <v>32700000</v>
      </c>
      <c r="L50" s="1" t="s">
        <v>57</v>
      </c>
    </row>
    <row r="51" spans="2:12" ht="19.5" thickBot="1" x14ac:dyDescent="0.45">
      <c r="B51" s="89"/>
      <c r="C51" s="3" t="s">
        <v>13</v>
      </c>
      <c r="D51" s="4">
        <f>+E51</f>
        <v>390000</v>
      </c>
      <c r="E51" s="12">
        <f>+K52</f>
        <v>390000</v>
      </c>
      <c r="F51" s="4"/>
      <c r="G51" s="4"/>
      <c r="H51" s="4"/>
      <c r="J51" s="4" t="s">
        <v>56</v>
      </c>
      <c r="K51" s="4">
        <f>+D45</f>
        <v>54500000</v>
      </c>
      <c r="L51" s="1" t="s">
        <v>53</v>
      </c>
    </row>
    <row r="52" spans="2:12" ht="19.5" thickBot="1" x14ac:dyDescent="0.45">
      <c r="B52" s="90"/>
      <c r="C52" s="3" t="s">
        <v>46</v>
      </c>
      <c r="D52" s="4">
        <f>SUM(E52:G52)</f>
        <v>260000</v>
      </c>
      <c r="E52" s="4">
        <f>ROUNDDOWN(+E50-E51,-2)</f>
        <v>0</v>
      </c>
      <c r="F52" s="4">
        <f>ROUNDDOWN(+F50,-2)</f>
        <v>162500</v>
      </c>
      <c r="G52" s="4">
        <f>ROUNDDOWN(+G50,-2)</f>
        <v>97500</v>
      </c>
      <c r="H52" s="4" t="s">
        <v>179</v>
      </c>
      <c r="J52" s="4" t="s">
        <v>41</v>
      </c>
      <c r="K52" s="12">
        <f>+K49*K50/K51</f>
        <v>390000</v>
      </c>
    </row>
    <row r="53" spans="2:12" x14ac:dyDescent="0.4">
      <c r="G53" s="101"/>
    </row>
    <row r="54" spans="2:12" ht="19.5" thickBot="1" x14ac:dyDescent="0.45">
      <c r="C54" s="19" t="s">
        <v>173</v>
      </c>
      <c r="J54" s="1" t="s">
        <v>150</v>
      </c>
    </row>
    <row r="55" spans="2:12" ht="19.5" thickBot="1" x14ac:dyDescent="0.45">
      <c r="B55" s="88" t="s">
        <v>168</v>
      </c>
      <c r="C55" s="1" t="s">
        <v>35</v>
      </c>
      <c r="J55" s="4" t="s">
        <v>2</v>
      </c>
      <c r="K55" s="4">
        <v>30000000</v>
      </c>
      <c r="L55" s="4" t="s">
        <v>18</v>
      </c>
    </row>
    <row r="56" spans="2:12" ht="19.5" thickBot="1" x14ac:dyDescent="0.45">
      <c r="B56" s="89"/>
      <c r="C56" s="86" t="s">
        <v>147</v>
      </c>
      <c r="D56" s="9">
        <f>+D45</f>
        <v>54500000</v>
      </c>
      <c r="E56" s="3" t="s">
        <v>148</v>
      </c>
      <c r="F56" s="20">
        <f>+K59</f>
        <v>48000000</v>
      </c>
      <c r="G56" s="3" t="s">
        <v>149</v>
      </c>
      <c r="H56" s="21">
        <f>+D56-F56</f>
        <v>6500000</v>
      </c>
      <c r="J56" s="4" t="s">
        <v>34</v>
      </c>
      <c r="K56" s="4">
        <v>6000000</v>
      </c>
      <c r="L56" s="4" t="s">
        <v>18</v>
      </c>
    </row>
    <row r="57" spans="2:12" ht="19.5" thickBot="1" x14ac:dyDescent="0.45">
      <c r="B57" s="89"/>
      <c r="J57" s="4" t="s">
        <v>3</v>
      </c>
      <c r="K57" s="4">
        <v>3</v>
      </c>
      <c r="L57" s="4" t="s">
        <v>17</v>
      </c>
    </row>
    <row r="58" spans="2:12" ht="19.5" thickBot="1" x14ac:dyDescent="0.45">
      <c r="B58" s="89"/>
      <c r="C58" s="69" t="s">
        <v>36</v>
      </c>
      <c r="D58" s="69"/>
      <c r="E58" s="69"/>
      <c r="J58" s="4" t="s">
        <v>4</v>
      </c>
      <c r="K58" s="4">
        <f>+K57*K56</f>
        <v>18000000</v>
      </c>
      <c r="L58" s="4" t="s">
        <v>18</v>
      </c>
    </row>
    <row r="59" spans="2:12" ht="19.5" thickBot="1" x14ac:dyDescent="0.45">
      <c r="B59" s="89"/>
      <c r="C59" s="81"/>
      <c r="D59" s="93" t="s">
        <v>96</v>
      </c>
      <c r="E59" s="94"/>
      <c r="F59" s="94"/>
      <c r="G59" s="95"/>
      <c r="I59" s="2"/>
      <c r="J59" s="4" t="s">
        <v>1</v>
      </c>
      <c r="K59" s="20">
        <f>+K55+K58</f>
        <v>48000000</v>
      </c>
      <c r="L59" s="4" t="s">
        <v>18</v>
      </c>
    </row>
    <row r="60" spans="2:12" ht="19.5" thickBot="1" x14ac:dyDescent="0.45">
      <c r="B60" s="89"/>
      <c r="C60" s="82"/>
      <c r="D60" s="3" t="s">
        <v>5</v>
      </c>
      <c r="E60" s="3" t="s">
        <v>6</v>
      </c>
      <c r="F60" s="3" t="s">
        <v>7</v>
      </c>
      <c r="G60" s="3" t="s">
        <v>1</v>
      </c>
      <c r="J60" s="15"/>
      <c r="K60" s="87"/>
      <c r="L60" s="15"/>
    </row>
    <row r="61" spans="2:12" ht="19.5" thickBot="1" x14ac:dyDescent="0.45">
      <c r="B61" s="89"/>
      <c r="C61" s="82" t="s">
        <v>152</v>
      </c>
      <c r="D61" s="70">
        <f>+G61-F61-E61</f>
        <v>0.5</v>
      </c>
      <c r="E61" s="70">
        <v>0.25</v>
      </c>
      <c r="F61" s="70">
        <v>0.25</v>
      </c>
      <c r="G61" s="70">
        <v>1</v>
      </c>
      <c r="J61" s="1" t="s">
        <v>88</v>
      </c>
    </row>
    <row r="62" spans="2:12" ht="19.5" thickBot="1" x14ac:dyDescent="0.45">
      <c r="B62" s="89"/>
      <c r="C62" s="82" t="s">
        <v>153</v>
      </c>
      <c r="D62" s="4">
        <f>ROUNDDOWN(+$H$56*+D61,-3)</f>
        <v>3250000</v>
      </c>
      <c r="E62" s="4">
        <f>ROUNDDOWN(+$H$56*+E61,-3)</f>
        <v>1625000</v>
      </c>
      <c r="F62" s="4">
        <f>ROUNDDOWN(+$H$56*+F61,-3)</f>
        <v>1625000</v>
      </c>
      <c r="G62" s="21">
        <f>SUM(D62:F62)</f>
        <v>6500000</v>
      </c>
      <c r="H62" s="1" t="s">
        <v>141</v>
      </c>
      <c r="J62" s="5" t="s">
        <v>91</v>
      </c>
      <c r="K62" s="5" t="s">
        <v>92</v>
      </c>
      <c r="L62" s="5" t="s">
        <v>93</v>
      </c>
    </row>
    <row r="63" spans="2:12" ht="19.5" thickBot="1" x14ac:dyDescent="0.45">
      <c r="B63" s="89"/>
      <c r="C63" s="82" t="s">
        <v>10</v>
      </c>
      <c r="D63" s="71">
        <f>+$K$63</f>
        <v>0.1</v>
      </c>
      <c r="E63" s="71">
        <f>+$K$63</f>
        <v>0.1</v>
      </c>
      <c r="F63" s="71">
        <f>+$K$63</f>
        <v>0.1</v>
      </c>
      <c r="G63" s="10"/>
      <c r="J63" s="5" t="s">
        <v>89</v>
      </c>
      <c r="K63" s="23">
        <v>0.1</v>
      </c>
      <c r="L63" s="5" t="s">
        <v>94</v>
      </c>
    </row>
    <row r="64" spans="2:12" ht="19.5" thickBot="1" x14ac:dyDescent="0.45">
      <c r="B64" s="90"/>
      <c r="C64" s="82" t="s">
        <v>12</v>
      </c>
      <c r="D64" s="4">
        <f>+D63*D62</f>
        <v>325000</v>
      </c>
      <c r="E64" s="4">
        <f>+E63*E62</f>
        <v>162500</v>
      </c>
      <c r="F64" s="4">
        <f>+F63*F62</f>
        <v>162500</v>
      </c>
      <c r="G64" s="11">
        <f>ROUNDDOWN(+D64+E64+F64,-2)</f>
        <v>650000</v>
      </c>
      <c r="H64" s="1" t="s">
        <v>151</v>
      </c>
      <c r="J64" s="5" t="s">
        <v>90</v>
      </c>
      <c r="K64" s="22">
        <v>0.15</v>
      </c>
      <c r="L64" s="5" t="s">
        <v>95</v>
      </c>
    </row>
    <row r="73" spans="13:13" x14ac:dyDescent="0.4">
      <c r="M73" s="2"/>
    </row>
  </sheetData>
  <mergeCells count="14">
    <mergeCell ref="S2:U2"/>
    <mergeCell ref="D59:G59"/>
    <mergeCell ref="D39:G39"/>
    <mergeCell ref="D4:G4"/>
    <mergeCell ref="D22:G22"/>
    <mergeCell ref="O2:R2"/>
    <mergeCell ref="C2:H2"/>
    <mergeCell ref="J2:M2"/>
    <mergeCell ref="O33:U34"/>
    <mergeCell ref="B55:B64"/>
    <mergeCell ref="B4:B19"/>
    <mergeCell ref="B22:B36"/>
    <mergeCell ref="B39:B45"/>
    <mergeCell ref="B47:B52"/>
  </mergeCells>
  <phoneticPr fontId="2"/>
  <pageMargins left="0.7" right="0.7" top="0.75" bottom="0.75" header="0.3" footer="0.3"/>
  <pageSetup paperSize="9" scale="68" orientation="landscape" horizontalDpi="4294967292" verticalDpi="0" r:id="rId1"/>
  <rowBreaks count="1" manualBreakCount="1">
    <brk id="36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税額・申告書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篠田修</dc:creator>
  <cp:lastModifiedBy>篠田修</cp:lastModifiedBy>
  <cp:lastPrinted>2019-02-02T08:39:17Z</cp:lastPrinted>
  <dcterms:created xsi:type="dcterms:W3CDTF">2018-08-20T10:32:19Z</dcterms:created>
  <dcterms:modified xsi:type="dcterms:W3CDTF">2019-02-02T08:40:31Z</dcterms:modified>
</cp:coreProperties>
</file>